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ylviaHull\Desktop\SH\Presentation Evening\2025\"/>
    </mc:Choice>
  </mc:AlternateContent>
  <xr:revisionPtr revIDLastSave="0" documentId="8_{913A858E-B579-4E07-8CBE-32C15BB0517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2025" sheetId="1" r:id="rId1"/>
    <sheet name="Derby 10" sheetId="3" state="hidden" r:id="rId2"/>
    <sheet name="Worksop Halloween Half" sheetId="4" state="hidden" r:id="rId3"/>
    <sheet name="Sleaford 10k" sheetId="5" state="hidden" r:id="rId4"/>
    <sheet name="Watermead parkrun" sheetId="6" state="hidden" r:id="rId5"/>
    <sheet name="Heckington 10" sheetId="7" state="hidden" r:id="rId6"/>
    <sheet name="Peterborough " sheetId="8" state="hidden" r:id="rId7"/>
    <sheet name="LWAC 5k 1" sheetId="9" state="hidden" r:id="rId8"/>
    <sheet name="Langtoft 10k" sheetId="10" state="hidden" r:id="rId9"/>
    <sheet name="Lincoln 10k" sheetId="11" state="hidden" r:id="rId10"/>
    <sheet name="Marathons" sheetId="12" state="hidden" r:id="rId11"/>
    <sheet name="Oundle 10k" sheetId="13" state="hidden" r:id="rId12"/>
    <sheet name="Folksworth 15Mi" sheetId="14" state="hidden" r:id="rId13"/>
    <sheet name="Stamford 30k" sheetId="15" state="hidden" r:id="rId14"/>
    <sheet name="North Lincs Half" sheetId="16" state="hidden" r:id="rId15"/>
    <sheet name="Retford Half" sheetId="17" state="hidden" r:id="rId16"/>
    <sheet name="Doddington Hall parkrun (17.05." sheetId="18" state="hidden" r:id="rId17"/>
    <sheet name="GRC 5k Full" sheetId="19" state="hidden" r:id="rId18"/>
    <sheet name="GRC 5k V.2.0" sheetId="20" state="hidden" r:id="rId19"/>
    <sheet name="Whissendine 6ix" sheetId="21" state="hidden" r:id="rId20"/>
    <sheet name="GER Half" sheetId="22" state="hidden" r:id="rId21"/>
    <sheet name="Donny 10k" sheetId="23" state="hidden" r:id="rId22"/>
    <sheet name="Men Summary" sheetId="25" r:id="rId23"/>
    <sheet name="Women Summary" sheetId="26" r:id="rId24"/>
  </sheets>
  <definedNames>
    <definedName name="_xlnm._FilterDatabase" localSheetId="0" hidden="1">'2025'!$A$2:$AI$238</definedName>
    <definedName name="_xlnm._FilterDatabase" localSheetId="16" hidden="1">'Doddington Hall parkrun (17.05.'!$A$1:$F$46</definedName>
    <definedName name="_xlnm._FilterDatabase" localSheetId="21" hidden="1">'Donny 10k'!$A$1:$E$24</definedName>
    <definedName name="_xlnm._FilterDatabase" localSheetId="20" hidden="1">'GER Half'!$A$1:$F$34</definedName>
    <definedName name="_xlnm._FilterDatabase" localSheetId="17" hidden="1">'GRC 5k Full'!$A$1:$I$77</definedName>
    <definedName name="_xlnm._FilterDatabase" localSheetId="8" hidden="1">'Langtoft 10k'!$A$1:$E$35</definedName>
    <definedName name="_xlnm._FilterDatabase" localSheetId="3" hidden="1">'Sleaford 10k'!$A$1:$D$25</definedName>
    <definedName name="_xlnm._FilterDatabase" localSheetId="4" hidden="1">'Watermead parkrun'!$A$1:$F$1</definedName>
    <definedName name="_xlnm._FilterDatabase" localSheetId="23" hidden="1">'Women Summary'!$C$3:$G$3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6" l="1"/>
  <c r="F12" i="26"/>
  <c r="F11" i="26"/>
  <c r="F10" i="26"/>
  <c r="F9" i="26"/>
  <c r="F8" i="26"/>
  <c r="F7" i="26"/>
  <c r="F6" i="26"/>
  <c r="F5" i="26"/>
  <c r="F4" i="26"/>
  <c r="M22" i="25"/>
  <c r="M12" i="25"/>
  <c r="E11" i="25"/>
  <c r="E10" i="25"/>
  <c r="E9" i="25"/>
  <c r="E8" i="25"/>
  <c r="E7" i="25"/>
  <c r="E6" i="25"/>
  <c r="E5" i="25"/>
  <c r="E4" i="25"/>
  <c r="E3" i="25"/>
  <c r="E2" i="25"/>
  <c r="D10" i="23"/>
  <c r="C34" i="22"/>
  <c r="C13" i="22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D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3" i="19"/>
  <c r="F2" i="19"/>
  <c r="AI238" i="1"/>
  <c r="AH238" i="1"/>
  <c r="AE238" i="1"/>
  <c r="AD238" i="1" a="1"/>
  <c r="AD238" i="1" s="1"/>
  <c r="AG238" i="1" s="1"/>
  <c r="AB238" i="1"/>
  <c r="D24" i="23"/>
  <c r="AI237" i="1"/>
  <c r="AH237" i="1"/>
  <c r="AE237" i="1"/>
  <c r="AD237" i="1" a="1"/>
  <c r="AD237" i="1" s="1"/>
  <c r="AG237" i="1" s="1"/>
  <c r="AB237" i="1"/>
  <c r="AC237" i="1" s="1"/>
  <c r="AI236" i="1"/>
  <c r="AH236" i="1"/>
  <c r="AE236" i="1"/>
  <c r="AD236" i="1" a="1"/>
  <c r="AD236" i="1"/>
  <c r="AG236" i="1" s="1"/>
  <c r="AB236" i="1"/>
  <c r="AC236" i="1" s="1"/>
  <c r="AI235" i="1"/>
  <c r="AH235" i="1"/>
  <c r="AE235" i="1"/>
  <c r="AD235" i="1" a="1"/>
  <c r="AD235" i="1" s="1"/>
  <c r="AG235" i="1" s="1"/>
  <c r="AB235" i="1"/>
  <c r="AI234" i="1"/>
  <c r="AH234" i="1"/>
  <c r="AE234" i="1"/>
  <c r="AD234" i="1" a="1"/>
  <c r="AD234" i="1" s="1"/>
  <c r="AG234" i="1" s="1"/>
  <c r="AB234" i="1"/>
  <c r="AC234" i="1" s="1"/>
  <c r="AI233" i="1"/>
  <c r="AH233" i="1"/>
  <c r="AE233" i="1"/>
  <c r="AD233" i="1" a="1"/>
  <c r="AD233" i="1" s="1"/>
  <c r="AG233" i="1" s="1"/>
  <c r="AB233" i="1"/>
  <c r="AI232" i="1"/>
  <c r="AH232" i="1"/>
  <c r="AE232" i="1"/>
  <c r="AD232" i="1" a="1"/>
  <c r="AD232" i="1" s="1"/>
  <c r="AG232" i="1" s="1"/>
  <c r="AB232" i="1"/>
  <c r="AC232" i="1" s="1"/>
  <c r="AI231" i="1"/>
  <c r="AH231" i="1"/>
  <c r="AE231" i="1"/>
  <c r="AD231" i="1" a="1"/>
  <c r="AD231" i="1" s="1"/>
  <c r="AG231" i="1" s="1"/>
  <c r="AB231" i="1"/>
  <c r="AC231" i="1" s="1"/>
  <c r="AI230" i="1"/>
  <c r="AH230" i="1"/>
  <c r="AE230" i="1"/>
  <c r="AD230" i="1" a="1"/>
  <c r="AD230" i="1" s="1"/>
  <c r="AG230" i="1" s="1"/>
  <c r="AB230" i="1"/>
  <c r="AC230" i="1" s="1"/>
  <c r="AI229" i="1"/>
  <c r="AH229" i="1"/>
  <c r="AE229" i="1"/>
  <c r="AD229" i="1" a="1"/>
  <c r="AD229" i="1" s="1"/>
  <c r="AG229" i="1" s="1"/>
  <c r="AB229" i="1"/>
  <c r="AC229" i="1" s="1"/>
  <c r="AI228" i="1"/>
  <c r="AH228" i="1"/>
  <c r="AE228" i="1"/>
  <c r="AD228" i="1" a="1"/>
  <c r="AD228" i="1" s="1"/>
  <c r="AG228" i="1" s="1"/>
  <c r="AB228" i="1"/>
  <c r="AC228" i="1" s="1"/>
  <c r="AI227" i="1"/>
  <c r="AH227" i="1"/>
  <c r="AE227" i="1"/>
  <c r="AD227" i="1" a="1"/>
  <c r="AD227" i="1" s="1"/>
  <c r="AG227" i="1" s="1"/>
  <c r="AB227" i="1"/>
  <c r="AI226" i="1"/>
  <c r="AH226" i="1"/>
  <c r="AE226" i="1"/>
  <c r="AD226" i="1" a="1"/>
  <c r="AD226" i="1" s="1"/>
  <c r="AG226" i="1" s="1"/>
  <c r="AB226" i="1"/>
  <c r="AC226" i="1" s="1"/>
  <c r="S225" i="1"/>
  <c r="D23" i="23"/>
  <c r="AI224" i="1"/>
  <c r="AH224" i="1"/>
  <c r="AE224" i="1"/>
  <c r="AD224" i="1" a="1"/>
  <c r="AD224" i="1" s="1"/>
  <c r="AG224" i="1" s="1"/>
  <c r="AB224" i="1"/>
  <c r="O223" i="1"/>
  <c r="AI222" i="1"/>
  <c r="AH222" i="1"/>
  <c r="AE222" i="1"/>
  <c r="AD222" i="1" a="1"/>
  <c r="AD222" i="1" s="1"/>
  <c r="AG222" i="1" s="1"/>
  <c r="AB222" i="1"/>
  <c r="AI221" i="1"/>
  <c r="AH221" i="1"/>
  <c r="AE221" i="1"/>
  <c r="AD221" i="1" a="1"/>
  <c r="AD221" i="1" s="1"/>
  <c r="AG221" i="1" s="1"/>
  <c r="AB221" i="1"/>
  <c r="AC221" i="1" s="1"/>
  <c r="AI220" i="1"/>
  <c r="AH220" i="1"/>
  <c r="AE220" i="1"/>
  <c r="AD220" i="1" a="1"/>
  <c r="AD220" i="1" s="1"/>
  <c r="AG220" i="1" s="1"/>
  <c r="AB220" i="1"/>
  <c r="AC220" i="1" s="1"/>
  <c r="C33" i="22"/>
  <c r="AI219" i="1"/>
  <c r="AH219" i="1"/>
  <c r="AE219" i="1"/>
  <c r="AD219" i="1" a="1"/>
  <c r="AD219" i="1" s="1"/>
  <c r="AG219" i="1" s="1"/>
  <c r="AB219" i="1"/>
  <c r="AC219" i="1" s="1"/>
  <c r="AI218" i="1"/>
  <c r="AH218" i="1"/>
  <c r="AE218" i="1"/>
  <c r="AD218" i="1" a="1"/>
  <c r="AD218" i="1" s="1"/>
  <c r="AG218" i="1" s="1"/>
  <c r="AB218" i="1"/>
  <c r="D22" i="23"/>
  <c r="AI217" i="1"/>
  <c r="AH217" i="1"/>
  <c r="AE217" i="1"/>
  <c r="AD217" i="1" a="1"/>
  <c r="AD217" i="1" s="1"/>
  <c r="AG217" i="1" s="1"/>
  <c r="AB217" i="1"/>
  <c r="AI216" i="1"/>
  <c r="AH216" i="1"/>
  <c r="AE216" i="1"/>
  <c r="AD216" i="1" a="1"/>
  <c r="AD216" i="1" s="1"/>
  <c r="AG216" i="1" s="1"/>
  <c r="AB216" i="1"/>
  <c r="AI215" i="1"/>
  <c r="AH215" i="1"/>
  <c r="AE215" i="1"/>
  <c r="AD215" i="1" a="1"/>
  <c r="AD215" i="1" s="1"/>
  <c r="AG215" i="1" s="1"/>
  <c r="AB215" i="1"/>
  <c r="AI214" i="1"/>
  <c r="AH214" i="1"/>
  <c r="AE214" i="1"/>
  <c r="AD214" i="1" a="1"/>
  <c r="AD214" i="1" s="1"/>
  <c r="AG214" i="1" s="1"/>
  <c r="AB214" i="1"/>
  <c r="AI213" i="1"/>
  <c r="AH213" i="1"/>
  <c r="AE213" i="1"/>
  <c r="AD213" i="1" a="1"/>
  <c r="AD213" i="1" s="1"/>
  <c r="AG213" i="1" s="1"/>
  <c r="AB213" i="1"/>
  <c r="AC213" i="1" s="1"/>
  <c r="AI212" i="1"/>
  <c r="AH212" i="1"/>
  <c r="AE212" i="1"/>
  <c r="AD212" i="1" a="1"/>
  <c r="AD212" i="1" s="1"/>
  <c r="AG212" i="1" s="1"/>
  <c r="AB212" i="1"/>
  <c r="AI211" i="1"/>
  <c r="AH211" i="1"/>
  <c r="AE211" i="1"/>
  <c r="AD211" i="1" a="1"/>
  <c r="AD211" i="1" s="1"/>
  <c r="AG211" i="1" s="1"/>
  <c r="AB211" i="1"/>
  <c r="AI210" i="1"/>
  <c r="AH210" i="1"/>
  <c r="AE210" i="1"/>
  <c r="AD210" i="1" a="1"/>
  <c r="AD210" i="1" s="1"/>
  <c r="AG210" i="1" s="1"/>
  <c r="AB210" i="1"/>
  <c r="AI209" i="1"/>
  <c r="AH209" i="1"/>
  <c r="AE209" i="1"/>
  <c r="AD209" i="1" a="1"/>
  <c r="AD209" i="1" s="1"/>
  <c r="AG209" i="1" s="1"/>
  <c r="AB209" i="1"/>
  <c r="AI208" i="1"/>
  <c r="AH208" i="1"/>
  <c r="AE208" i="1"/>
  <c r="AD208" i="1" a="1"/>
  <c r="AD208" i="1" s="1"/>
  <c r="AG208" i="1" s="1"/>
  <c r="AB208" i="1"/>
  <c r="AC208" i="1" s="1"/>
  <c r="AI207" i="1"/>
  <c r="AH207" i="1"/>
  <c r="AE207" i="1"/>
  <c r="AD207" i="1" a="1"/>
  <c r="AD207" i="1" s="1"/>
  <c r="AG207" i="1" s="1"/>
  <c r="AB207" i="1"/>
  <c r="AC207" i="1" s="1"/>
  <c r="AI206" i="1"/>
  <c r="AH206" i="1"/>
  <c r="AE206" i="1"/>
  <c r="AD206" i="1" a="1"/>
  <c r="AD206" i="1" s="1"/>
  <c r="AG206" i="1" s="1"/>
  <c r="AB206" i="1"/>
  <c r="C32" i="22"/>
  <c r="AI205" i="1"/>
  <c r="AH205" i="1"/>
  <c r="AE205" i="1"/>
  <c r="AD205" i="1" a="1"/>
  <c r="AD205" i="1" s="1"/>
  <c r="AG205" i="1" s="1"/>
  <c r="AB205" i="1"/>
  <c r="AC205" i="1" s="1"/>
  <c r="AI204" i="1"/>
  <c r="AH204" i="1"/>
  <c r="AE204" i="1"/>
  <c r="AD204" i="1" a="1"/>
  <c r="AD204" i="1" s="1"/>
  <c r="AG204" i="1" s="1"/>
  <c r="AB204" i="1"/>
  <c r="AC204" i="1" s="1"/>
  <c r="AI203" i="1"/>
  <c r="AH203" i="1"/>
  <c r="AE203" i="1"/>
  <c r="AD203" i="1" a="1"/>
  <c r="AD203" i="1" s="1"/>
  <c r="AG203" i="1" s="1"/>
  <c r="AB203" i="1"/>
  <c r="AC203" i="1" s="1"/>
  <c r="O202" i="1"/>
  <c r="AI202" i="1" s="1"/>
  <c r="W201" i="1"/>
  <c r="D21" i="23"/>
  <c r="AI200" i="1"/>
  <c r="AH200" i="1"/>
  <c r="AE200" i="1"/>
  <c r="AD200" i="1" a="1"/>
  <c r="AD200" i="1" s="1"/>
  <c r="AG200" i="1" s="1"/>
  <c r="AB200" i="1"/>
  <c r="AI199" i="1"/>
  <c r="AH199" i="1"/>
  <c r="AE199" i="1"/>
  <c r="AD199" i="1" a="1"/>
  <c r="AD199" i="1" s="1"/>
  <c r="AG199" i="1" s="1"/>
  <c r="AB199" i="1"/>
  <c r="AI198" i="1"/>
  <c r="AH198" i="1"/>
  <c r="AE198" i="1"/>
  <c r="AD198" i="1" a="1"/>
  <c r="AD198" i="1" s="1"/>
  <c r="AG198" i="1" s="1"/>
  <c r="AB198" i="1"/>
  <c r="AI197" i="1"/>
  <c r="AH197" i="1"/>
  <c r="AE197" i="1"/>
  <c r="AD197" i="1" a="1"/>
  <c r="AD197" i="1" s="1"/>
  <c r="AG197" i="1" s="1"/>
  <c r="AB197" i="1"/>
  <c r="AC197" i="1" s="1"/>
  <c r="AI196" i="1"/>
  <c r="AH196" i="1"/>
  <c r="AE196" i="1"/>
  <c r="AD196" i="1" a="1"/>
  <c r="AD196" i="1" s="1"/>
  <c r="AG196" i="1" s="1"/>
  <c r="AB196" i="1"/>
  <c r="AI195" i="1"/>
  <c r="AH195" i="1"/>
  <c r="AE195" i="1"/>
  <c r="AD195" i="1" a="1"/>
  <c r="AD195" i="1" s="1"/>
  <c r="AG195" i="1" s="1"/>
  <c r="AB195" i="1"/>
  <c r="D20" i="23"/>
  <c r="AI194" i="1"/>
  <c r="AH194" i="1"/>
  <c r="AE194" i="1"/>
  <c r="AD194" i="1" a="1"/>
  <c r="AD194" i="1" s="1"/>
  <c r="AG194" i="1" s="1"/>
  <c r="AB194" i="1"/>
  <c r="AC194" i="1" s="1"/>
  <c r="AI193" i="1"/>
  <c r="AH193" i="1"/>
  <c r="AE193" i="1"/>
  <c r="AD193" i="1" a="1"/>
  <c r="AD193" i="1" s="1"/>
  <c r="AG193" i="1" s="1"/>
  <c r="AB193" i="1"/>
  <c r="AI192" i="1"/>
  <c r="AH192" i="1"/>
  <c r="AE192" i="1"/>
  <c r="AD192" i="1" a="1"/>
  <c r="AD192" i="1" s="1"/>
  <c r="AG192" i="1" s="1"/>
  <c r="AB192" i="1"/>
  <c r="C31" i="22"/>
  <c r="Q191" i="1"/>
  <c r="AI190" i="1"/>
  <c r="AH190" i="1"/>
  <c r="AE190" i="1"/>
  <c r="AD190" i="1" a="1"/>
  <c r="AD190" i="1" s="1"/>
  <c r="AG190" i="1" s="1"/>
  <c r="AB190" i="1"/>
  <c r="AC190" i="1" s="1"/>
  <c r="S189" i="1"/>
  <c r="AH189" i="1" s="1"/>
  <c r="Q188" i="1"/>
  <c r="AH188" i="1" s="1"/>
  <c r="AI187" i="1"/>
  <c r="AH187" i="1"/>
  <c r="AE187" i="1"/>
  <c r="AD187" i="1" a="1"/>
  <c r="AD187" i="1" s="1"/>
  <c r="AG187" i="1" s="1"/>
  <c r="AB187" i="1"/>
  <c r="W186" i="1"/>
  <c r="AE186" i="1" s="1"/>
  <c r="W185" i="1"/>
  <c r="S185" i="1"/>
  <c r="AI184" i="1"/>
  <c r="AH184" i="1"/>
  <c r="AE184" i="1"/>
  <c r="AD184" i="1" a="1"/>
  <c r="AD184" i="1" s="1"/>
  <c r="AG184" i="1" s="1"/>
  <c r="AC184" i="1"/>
  <c r="AB184" i="1"/>
  <c r="AI183" i="1"/>
  <c r="AH183" i="1"/>
  <c r="AE183" i="1"/>
  <c r="AD183" i="1" a="1"/>
  <c r="AD183" i="1" s="1"/>
  <c r="AG183" i="1" s="1"/>
  <c r="AB183" i="1"/>
  <c r="AC183" i="1" s="1"/>
  <c r="C30" i="22"/>
  <c r="S182" i="1"/>
  <c r="AH182" i="1" s="1"/>
  <c r="AI181" i="1"/>
  <c r="AH181" i="1"/>
  <c r="AE181" i="1"/>
  <c r="AD181" i="1" a="1"/>
  <c r="AD181" i="1" s="1"/>
  <c r="AG181" i="1" s="1"/>
  <c r="AB181" i="1"/>
  <c r="AC181" i="1" s="1"/>
  <c r="AI180" i="1"/>
  <c r="AH180" i="1"/>
  <c r="AE180" i="1"/>
  <c r="AD180" i="1" a="1"/>
  <c r="AD180" i="1" s="1"/>
  <c r="AG180" i="1" s="1"/>
  <c r="AB180" i="1"/>
  <c r="AC180" i="1" s="1"/>
  <c r="AI179" i="1"/>
  <c r="AH179" i="1"/>
  <c r="AE179" i="1"/>
  <c r="AD179" i="1" a="1"/>
  <c r="AD179" i="1" s="1"/>
  <c r="AG179" i="1" s="1"/>
  <c r="AB179" i="1"/>
  <c r="AI178" i="1"/>
  <c r="AH178" i="1"/>
  <c r="AE178" i="1"/>
  <c r="AD178" i="1" a="1"/>
  <c r="AD178" i="1" s="1"/>
  <c r="AG178" i="1" s="1"/>
  <c r="AB178" i="1"/>
  <c r="C29" i="22"/>
  <c r="AI177" i="1"/>
  <c r="AH177" i="1"/>
  <c r="AE177" i="1"/>
  <c r="AD177" i="1" a="1"/>
  <c r="AD177" i="1" s="1"/>
  <c r="AG177" i="1" s="1"/>
  <c r="AB177" i="1"/>
  <c r="AI176" i="1"/>
  <c r="AH176" i="1"/>
  <c r="AE176" i="1"/>
  <c r="AD176" i="1" a="1"/>
  <c r="AD176" i="1" s="1"/>
  <c r="AG176" i="1" s="1"/>
  <c r="AB176" i="1"/>
  <c r="AC176" i="1" s="1"/>
  <c r="AI175" i="1"/>
  <c r="AH175" i="1"/>
  <c r="AE175" i="1"/>
  <c r="AD175" i="1" a="1"/>
  <c r="AD175" i="1" s="1"/>
  <c r="AG175" i="1" s="1"/>
  <c r="AB175" i="1"/>
  <c r="O174" i="1"/>
  <c r="AI173" i="1"/>
  <c r="AH173" i="1"/>
  <c r="AE173" i="1"/>
  <c r="AD173" i="1" a="1"/>
  <c r="AD173" i="1" s="1"/>
  <c r="AG173" i="1" s="1"/>
  <c r="AB173" i="1"/>
  <c r="AI172" i="1"/>
  <c r="AH172" i="1"/>
  <c r="AE172" i="1"/>
  <c r="AD172" i="1" a="1"/>
  <c r="AD172" i="1" s="1"/>
  <c r="AG172" i="1" s="1"/>
  <c r="AB172" i="1"/>
  <c r="AC172" i="1" s="1"/>
  <c r="AI171" i="1"/>
  <c r="AH171" i="1"/>
  <c r="AE171" i="1"/>
  <c r="AD171" i="1" a="1"/>
  <c r="AD171" i="1" s="1"/>
  <c r="AG171" i="1" s="1"/>
  <c r="AB171" i="1"/>
  <c r="W170" i="1"/>
  <c r="Q170" i="1"/>
  <c r="W169" i="1"/>
  <c r="AH169" i="1" s="1"/>
  <c r="F3" i="25" s="1"/>
  <c r="AI168" i="1"/>
  <c r="AH168" i="1"/>
  <c r="AE168" i="1"/>
  <c r="AD168" i="1" a="1"/>
  <c r="AD168" i="1" s="1"/>
  <c r="AG168" i="1" s="1"/>
  <c r="AB168" i="1"/>
  <c r="AI167" i="1"/>
  <c r="AH167" i="1"/>
  <c r="AE167" i="1"/>
  <c r="AD167" i="1" a="1"/>
  <c r="AD167" i="1" s="1"/>
  <c r="AG167" i="1" s="1"/>
  <c r="AB167" i="1"/>
  <c r="AC167" i="1" s="1"/>
  <c r="C27" i="22"/>
  <c r="AI166" i="1"/>
  <c r="AH166" i="1"/>
  <c r="AE166" i="1"/>
  <c r="AD166" i="1" a="1"/>
  <c r="AD166" i="1" s="1"/>
  <c r="AG166" i="1" s="1"/>
  <c r="AB166" i="1"/>
  <c r="AC166" i="1" s="1"/>
  <c r="AI165" i="1"/>
  <c r="AH165" i="1"/>
  <c r="AE165" i="1"/>
  <c r="AD165" i="1" a="1"/>
  <c r="AD165" i="1" s="1"/>
  <c r="AG165" i="1" s="1"/>
  <c r="AB165" i="1"/>
  <c r="AC165" i="1" s="1"/>
  <c r="S164" i="1"/>
  <c r="AE164" i="1" s="1"/>
  <c r="S163" i="1"/>
  <c r="Q163" i="1"/>
  <c r="E14" i="7"/>
  <c r="AI162" i="1"/>
  <c r="AH162" i="1"/>
  <c r="AE162" i="1"/>
  <c r="AD162" i="1" a="1"/>
  <c r="AD162" i="1" s="1"/>
  <c r="AG162" i="1" s="1"/>
  <c r="AB162" i="1"/>
  <c r="AI161" i="1"/>
  <c r="AH161" i="1"/>
  <c r="AE161" i="1"/>
  <c r="AD161" i="1" a="1"/>
  <c r="AD161" i="1" s="1"/>
  <c r="AG161" i="1" s="1"/>
  <c r="AB161" i="1"/>
  <c r="AC161" i="1" s="1"/>
  <c r="AI160" i="1"/>
  <c r="AH160" i="1"/>
  <c r="G13" i="26" s="1"/>
  <c r="AE160" i="1"/>
  <c r="AD160" i="1" a="1"/>
  <c r="AD160" i="1" s="1"/>
  <c r="AG160" i="1" s="1"/>
  <c r="AB160" i="1"/>
  <c r="AI159" i="1"/>
  <c r="AH159" i="1"/>
  <c r="AE159" i="1"/>
  <c r="AD159" i="1" a="1"/>
  <c r="AD159" i="1" s="1"/>
  <c r="AG159" i="1" s="1"/>
  <c r="AB159" i="1"/>
  <c r="AC159" i="1" s="1"/>
  <c r="O158" i="1"/>
  <c r="AI157" i="1"/>
  <c r="AH157" i="1"/>
  <c r="AE157" i="1"/>
  <c r="AD157" i="1" a="1"/>
  <c r="AD157" i="1" s="1"/>
  <c r="AG157" i="1" s="1"/>
  <c r="AB157" i="1"/>
  <c r="AC157" i="1" s="1"/>
  <c r="AI156" i="1"/>
  <c r="AH156" i="1"/>
  <c r="AE156" i="1"/>
  <c r="AD156" i="1" a="1"/>
  <c r="AD156" i="1" s="1"/>
  <c r="AG156" i="1" s="1"/>
  <c r="AB156" i="1"/>
  <c r="AF156" i="1" s="1"/>
  <c r="S155" i="1"/>
  <c r="AI155" i="1" s="1"/>
  <c r="Q154" i="1"/>
  <c r="AH154" i="1" s="1"/>
  <c r="G12" i="26" s="1"/>
  <c r="AI153" i="1"/>
  <c r="AH153" i="1"/>
  <c r="AE153" i="1"/>
  <c r="AD153" i="1" a="1"/>
  <c r="AD153" i="1" s="1"/>
  <c r="AG153" i="1" s="1"/>
  <c r="AB153" i="1"/>
  <c r="AI152" i="1"/>
  <c r="AH152" i="1"/>
  <c r="AE152" i="1"/>
  <c r="AD152" i="1" a="1"/>
  <c r="AD152" i="1" s="1"/>
  <c r="AG152" i="1" s="1"/>
  <c r="AB152" i="1"/>
  <c r="AI151" i="1"/>
  <c r="AH151" i="1"/>
  <c r="AE151" i="1"/>
  <c r="AD151" i="1" a="1"/>
  <c r="AD151" i="1" s="1"/>
  <c r="AG151" i="1" s="1"/>
  <c r="AB151" i="1"/>
  <c r="AI150" i="1"/>
  <c r="AH150" i="1"/>
  <c r="AE150" i="1"/>
  <c r="AD150" i="1" a="1"/>
  <c r="AD150" i="1" s="1"/>
  <c r="AG150" i="1" s="1"/>
  <c r="AB150" i="1"/>
  <c r="C26" i="22"/>
  <c r="AI149" i="1"/>
  <c r="AH149" i="1"/>
  <c r="AE149" i="1"/>
  <c r="AD149" i="1" a="1"/>
  <c r="AD149" i="1" s="1"/>
  <c r="AG149" i="1" s="1"/>
  <c r="AB149" i="1"/>
  <c r="W148" i="1"/>
  <c r="C25" i="22"/>
  <c r="AI147" i="1"/>
  <c r="AH147" i="1"/>
  <c r="AE147" i="1"/>
  <c r="AD147" i="1" a="1"/>
  <c r="AD147" i="1" s="1"/>
  <c r="AG147" i="1" s="1"/>
  <c r="AB147" i="1"/>
  <c r="AI146" i="1"/>
  <c r="AH146" i="1"/>
  <c r="AE146" i="1"/>
  <c r="AD146" i="1" a="1"/>
  <c r="AD146" i="1" s="1"/>
  <c r="AG146" i="1" s="1"/>
  <c r="AB146" i="1"/>
  <c r="AC146" i="1" s="1"/>
  <c r="S145" i="1"/>
  <c r="AH145" i="1" s="1"/>
  <c r="AI144" i="1"/>
  <c r="AH144" i="1"/>
  <c r="AE144" i="1"/>
  <c r="AD144" i="1" a="1"/>
  <c r="AD144" i="1" s="1"/>
  <c r="AG144" i="1" s="1"/>
  <c r="AB144" i="1"/>
  <c r="AC144" i="1" s="1"/>
  <c r="AI143" i="1"/>
  <c r="AH143" i="1"/>
  <c r="AE143" i="1"/>
  <c r="AD143" i="1" a="1"/>
  <c r="AD143" i="1" s="1"/>
  <c r="AG143" i="1" s="1"/>
  <c r="AB143" i="1"/>
  <c r="AC143" i="1" s="1"/>
  <c r="C23" i="22"/>
  <c r="S142" i="1"/>
  <c r="AD142" i="1" s="1" a="1"/>
  <c r="AD142" i="1" s="1"/>
  <c r="AG142" i="1" s="1"/>
  <c r="D15" i="23"/>
  <c r="AI141" i="1"/>
  <c r="AH141" i="1"/>
  <c r="AE141" i="1"/>
  <c r="AD141" i="1" a="1"/>
  <c r="AD141" i="1" s="1"/>
  <c r="AG141" i="1" s="1"/>
  <c r="AB141" i="1"/>
  <c r="AI140" i="1"/>
  <c r="AH140" i="1"/>
  <c r="AE140" i="1"/>
  <c r="AD140" i="1" a="1"/>
  <c r="AD140" i="1" s="1"/>
  <c r="AG140" i="1" s="1"/>
  <c r="AB140" i="1"/>
  <c r="AI139" i="1"/>
  <c r="AH139" i="1"/>
  <c r="AE139" i="1"/>
  <c r="AD139" i="1" a="1"/>
  <c r="AD139" i="1" s="1"/>
  <c r="AG139" i="1" s="1"/>
  <c r="AB139" i="1"/>
  <c r="AC139" i="1" s="1"/>
  <c r="AI138" i="1"/>
  <c r="AH138" i="1"/>
  <c r="AE138" i="1"/>
  <c r="AD138" i="1" a="1"/>
  <c r="AD138" i="1" s="1"/>
  <c r="AG138" i="1" s="1"/>
  <c r="AB138" i="1"/>
  <c r="AC138" i="1" s="1"/>
  <c r="AI137" i="1"/>
  <c r="AH137" i="1"/>
  <c r="AE137" i="1"/>
  <c r="AD137" i="1" a="1"/>
  <c r="AD137" i="1" s="1"/>
  <c r="AG137" i="1" s="1"/>
  <c r="AB137" i="1"/>
  <c r="AI136" i="1"/>
  <c r="AH136" i="1"/>
  <c r="AE136" i="1"/>
  <c r="AD136" i="1" a="1"/>
  <c r="AD136" i="1" s="1"/>
  <c r="AG136" i="1" s="1"/>
  <c r="AB136" i="1"/>
  <c r="Q135" i="1"/>
  <c r="AI134" i="1"/>
  <c r="AH134" i="1"/>
  <c r="AE134" i="1"/>
  <c r="AD134" i="1" a="1"/>
  <c r="AD134" i="1" s="1"/>
  <c r="AG134" i="1" s="1"/>
  <c r="AB134" i="1"/>
  <c r="AI133" i="1"/>
  <c r="AH133" i="1"/>
  <c r="AE133" i="1"/>
  <c r="AD133" i="1" a="1"/>
  <c r="AD133" i="1" s="1"/>
  <c r="AG133" i="1" s="1"/>
  <c r="AB133" i="1"/>
  <c r="AI132" i="1"/>
  <c r="AH132" i="1"/>
  <c r="AE132" i="1"/>
  <c r="AD132" i="1" a="1"/>
  <c r="AD132" i="1" s="1"/>
  <c r="AG132" i="1" s="1"/>
  <c r="AB132" i="1"/>
  <c r="AI131" i="1"/>
  <c r="AH131" i="1"/>
  <c r="AE131" i="1"/>
  <c r="AD131" i="1" a="1"/>
  <c r="AD131" i="1" s="1"/>
  <c r="AG131" i="1" s="1"/>
  <c r="AB131" i="1"/>
  <c r="AC131" i="1" s="1"/>
  <c r="Q130" i="1"/>
  <c r="AH130" i="1" s="1"/>
  <c r="E12" i="7"/>
  <c r="AI129" i="1"/>
  <c r="AH129" i="1"/>
  <c r="AE129" i="1"/>
  <c r="AD129" i="1" a="1"/>
  <c r="AD129" i="1" s="1"/>
  <c r="AG129" i="1" s="1"/>
  <c r="AB129" i="1"/>
  <c r="AC129" i="1" s="1"/>
  <c r="AI128" i="1"/>
  <c r="AH128" i="1"/>
  <c r="AE128" i="1"/>
  <c r="AD128" i="1" a="1"/>
  <c r="AD128" i="1" s="1"/>
  <c r="AG128" i="1" s="1"/>
  <c r="AB128" i="1"/>
  <c r="O127" i="1"/>
  <c r="AI127" i="1" s="1"/>
  <c r="AI126" i="1"/>
  <c r="AH126" i="1"/>
  <c r="AE126" i="1"/>
  <c r="AD126" i="1" a="1"/>
  <c r="AD126" i="1" s="1"/>
  <c r="AG126" i="1" s="1"/>
  <c r="AB126" i="1"/>
  <c r="AI125" i="1"/>
  <c r="AH125" i="1"/>
  <c r="AE125" i="1"/>
  <c r="AD125" i="1" a="1"/>
  <c r="AD125" i="1" s="1"/>
  <c r="AG125" i="1" s="1"/>
  <c r="AB125" i="1"/>
  <c r="AI124" i="1"/>
  <c r="AH124" i="1"/>
  <c r="AE124" i="1"/>
  <c r="AD124" i="1" a="1"/>
  <c r="AD124" i="1" s="1"/>
  <c r="AG124" i="1" s="1"/>
  <c r="AB124" i="1"/>
  <c r="AI123" i="1"/>
  <c r="AH123" i="1"/>
  <c r="AE123" i="1"/>
  <c r="AD123" i="1" a="1"/>
  <c r="AD123" i="1" s="1"/>
  <c r="AG123" i="1" s="1"/>
  <c r="AB123" i="1"/>
  <c r="AC123" i="1" s="1"/>
  <c r="S122" i="1"/>
  <c r="AB122" i="1" s="1"/>
  <c r="AI121" i="1"/>
  <c r="AH121" i="1"/>
  <c r="AE121" i="1"/>
  <c r="AD121" i="1" a="1"/>
  <c r="AD121" i="1" s="1"/>
  <c r="AG121" i="1" s="1"/>
  <c r="AB121" i="1"/>
  <c r="S120" i="1"/>
  <c r="AE120" i="1" s="1"/>
  <c r="O119" i="1"/>
  <c r="AI118" i="1"/>
  <c r="AH118" i="1"/>
  <c r="AE118" i="1"/>
  <c r="AD118" i="1" a="1"/>
  <c r="AD118" i="1" s="1"/>
  <c r="AG118" i="1" s="1"/>
  <c r="AB118" i="1"/>
  <c r="AC118" i="1" s="1"/>
  <c r="S117" i="1"/>
  <c r="AI117" i="1" s="1"/>
  <c r="D14" i="23"/>
  <c r="S116" i="1"/>
  <c r="C21" i="22"/>
  <c r="AI115" i="1"/>
  <c r="AH115" i="1"/>
  <c r="AE115" i="1"/>
  <c r="AD115" i="1" a="1"/>
  <c r="AD115" i="1" s="1"/>
  <c r="AG115" i="1" s="1"/>
  <c r="AB115" i="1"/>
  <c r="AI114" i="1"/>
  <c r="AH114" i="1"/>
  <c r="AE114" i="1"/>
  <c r="AD114" i="1" a="1"/>
  <c r="AD114" i="1" s="1"/>
  <c r="AG114" i="1" s="1"/>
  <c r="AB114" i="1"/>
  <c r="AC114" i="1" s="1"/>
  <c r="W113" i="1"/>
  <c r="Q113" i="1"/>
  <c r="E17" i="7"/>
  <c r="AI112" i="1"/>
  <c r="AH112" i="1"/>
  <c r="AE112" i="1"/>
  <c r="AD112" i="1" a="1"/>
  <c r="AD112" i="1" s="1"/>
  <c r="AG112" i="1" s="1"/>
  <c r="AB112" i="1"/>
  <c r="AC112" i="1" s="1"/>
  <c r="AI111" i="1"/>
  <c r="AH111" i="1"/>
  <c r="AE111" i="1"/>
  <c r="AD111" i="1" a="1"/>
  <c r="AD111" i="1" s="1"/>
  <c r="AG111" i="1" s="1"/>
  <c r="AB111" i="1"/>
  <c r="AI110" i="1"/>
  <c r="AH110" i="1"/>
  <c r="AE110" i="1"/>
  <c r="AD110" i="1" a="1"/>
  <c r="AD110" i="1" s="1"/>
  <c r="AG110" i="1" s="1"/>
  <c r="AB110" i="1"/>
  <c r="AC110" i="1" s="1"/>
  <c r="AI109" i="1"/>
  <c r="AH109" i="1"/>
  <c r="AE109" i="1"/>
  <c r="AD109" i="1" a="1"/>
  <c r="AD109" i="1" s="1"/>
  <c r="AG109" i="1" s="1"/>
  <c r="AB109" i="1"/>
  <c r="AI108" i="1"/>
  <c r="AH108" i="1"/>
  <c r="AE108" i="1"/>
  <c r="AD108" i="1" a="1"/>
  <c r="AD108" i="1" s="1"/>
  <c r="AG108" i="1" s="1"/>
  <c r="AB108" i="1"/>
  <c r="S107" i="1"/>
  <c r="AI106" i="1"/>
  <c r="AH106" i="1"/>
  <c r="AE106" i="1"/>
  <c r="AD106" i="1" a="1"/>
  <c r="AD106" i="1" s="1"/>
  <c r="AG106" i="1" s="1"/>
  <c r="AB106" i="1"/>
  <c r="AI105" i="1"/>
  <c r="AH105" i="1"/>
  <c r="AE105" i="1"/>
  <c r="AD105" i="1" a="1"/>
  <c r="AD105" i="1" s="1"/>
  <c r="AG105" i="1" s="1"/>
  <c r="AB105" i="1"/>
  <c r="AI104" i="1"/>
  <c r="AH104" i="1"/>
  <c r="AE104" i="1"/>
  <c r="AD104" i="1" a="1"/>
  <c r="AD104" i="1" s="1"/>
  <c r="AG104" i="1" s="1"/>
  <c r="AB104" i="1"/>
  <c r="AI103" i="1"/>
  <c r="AH103" i="1"/>
  <c r="AE103" i="1"/>
  <c r="AD103" i="1" a="1"/>
  <c r="AD103" i="1" s="1"/>
  <c r="AG103" i="1" s="1"/>
  <c r="AB103" i="1"/>
  <c r="AC103" i="1" s="1"/>
  <c r="S102" i="1"/>
  <c r="AD102" i="1" s="1" a="1"/>
  <c r="AD102" i="1" s="1"/>
  <c r="AG102" i="1" s="1"/>
  <c r="AI101" i="1"/>
  <c r="AH101" i="1"/>
  <c r="AE101" i="1"/>
  <c r="AD101" i="1" a="1"/>
  <c r="AD101" i="1" s="1"/>
  <c r="AG101" i="1" s="1"/>
  <c r="AB101" i="1"/>
  <c r="AI100" i="1"/>
  <c r="AH100" i="1"/>
  <c r="AE100" i="1"/>
  <c r="AD100" i="1" a="1"/>
  <c r="AD100" i="1" s="1"/>
  <c r="AG100" i="1" s="1"/>
  <c r="AB100" i="1"/>
  <c r="AC100" i="1" s="1"/>
  <c r="AI99" i="1"/>
  <c r="AH99" i="1"/>
  <c r="F10" i="25" s="1"/>
  <c r="AE99" i="1"/>
  <c r="AD99" i="1" a="1"/>
  <c r="AD99" i="1" s="1"/>
  <c r="AG99" i="1" s="1"/>
  <c r="AB99" i="1"/>
  <c r="AI98" i="1"/>
  <c r="AH98" i="1"/>
  <c r="AE98" i="1"/>
  <c r="AD98" i="1" a="1"/>
  <c r="AD98" i="1" s="1"/>
  <c r="AG98" i="1" s="1"/>
  <c r="AB98" i="1"/>
  <c r="AC98" i="1" s="1"/>
  <c r="W97" i="1"/>
  <c r="AD97" i="1" s="1" a="1"/>
  <c r="AD97" i="1" s="1"/>
  <c r="AG97" i="1" s="1"/>
  <c r="AI96" i="1"/>
  <c r="AH96" i="1"/>
  <c r="AE96" i="1"/>
  <c r="AD96" i="1" a="1"/>
  <c r="AD96" i="1" s="1"/>
  <c r="AG96" i="1" s="1"/>
  <c r="AB96" i="1"/>
  <c r="AE95" i="1"/>
  <c r="AD95" i="1" a="1"/>
  <c r="AD95" i="1" s="1"/>
  <c r="AC95" i="1"/>
  <c r="AB95" i="1"/>
  <c r="AI94" i="1"/>
  <c r="AH94" i="1"/>
  <c r="AE94" i="1"/>
  <c r="AD94" i="1" a="1"/>
  <c r="AD94" i="1" s="1"/>
  <c r="AG94" i="1" s="1"/>
  <c r="AB94" i="1"/>
  <c r="AI93" i="1"/>
  <c r="AH93" i="1"/>
  <c r="AE93" i="1"/>
  <c r="AD93" i="1" a="1"/>
  <c r="AD93" i="1" s="1"/>
  <c r="AG93" i="1" s="1"/>
  <c r="AB93" i="1"/>
  <c r="AI92" i="1"/>
  <c r="AH92" i="1"/>
  <c r="AE92" i="1"/>
  <c r="AD92" i="1" a="1"/>
  <c r="AD92" i="1" s="1"/>
  <c r="AG92" i="1" s="1"/>
  <c r="AB92" i="1"/>
  <c r="S91" i="1"/>
  <c r="C19" i="22"/>
  <c r="AI90" i="1"/>
  <c r="AH90" i="1"/>
  <c r="AE90" i="1"/>
  <c r="AD90" i="1" a="1"/>
  <c r="AD90" i="1" s="1"/>
  <c r="AG90" i="1" s="1"/>
  <c r="AB90" i="1"/>
  <c r="AC90" i="1" s="1"/>
  <c r="Q89" i="1"/>
  <c r="AI89" i="1" s="1"/>
  <c r="AI88" i="1"/>
  <c r="AH88" i="1"/>
  <c r="AE88" i="1"/>
  <c r="AD88" i="1" a="1"/>
  <c r="AD88" i="1" s="1"/>
  <c r="AG88" i="1" s="1"/>
  <c r="AC88" i="1"/>
  <c r="AB88" i="1"/>
  <c r="AI87" i="1"/>
  <c r="AH87" i="1"/>
  <c r="AE87" i="1"/>
  <c r="AD87" i="1" a="1"/>
  <c r="AD87" i="1" s="1"/>
  <c r="AG87" i="1" s="1"/>
  <c r="AB87" i="1"/>
  <c r="AC87" i="1" s="1"/>
  <c r="AI86" i="1"/>
  <c r="AH86" i="1"/>
  <c r="AE86" i="1"/>
  <c r="AD86" i="1" a="1"/>
  <c r="AD86" i="1" s="1"/>
  <c r="AG86" i="1" s="1"/>
  <c r="AB86" i="1"/>
  <c r="AC86" i="1" s="1"/>
  <c r="S85" i="1"/>
  <c r="AI85" i="1" s="1"/>
  <c r="AI84" i="1"/>
  <c r="AH84" i="1"/>
  <c r="AE84" i="1"/>
  <c r="AD84" i="1" a="1"/>
  <c r="AD84" i="1" s="1"/>
  <c r="AG84" i="1" s="1"/>
  <c r="AB84" i="1"/>
  <c r="AC84" i="1" s="1"/>
  <c r="AI83" i="1"/>
  <c r="AH83" i="1"/>
  <c r="AE83" i="1"/>
  <c r="AD83" i="1" a="1"/>
  <c r="AD83" i="1" s="1"/>
  <c r="AG83" i="1" s="1"/>
  <c r="AB83" i="1"/>
  <c r="AI82" i="1"/>
  <c r="AH82" i="1"/>
  <c r="AE82" i="1"/>
  <c r="AD82" i="1" a="1"/>
  <c r="AD82" i="1" s="1"/>
  <c r="AG82" i="1" s="1"/>
  <c r="AB82" i="1"/>
  <c r="AC82" i="1" s="1"/>
  <c r="C16" i="22"/>
  <c r="AI81" i="1"/>
  <c r="AH81" i="1"/>
  <c r="G6" i="26" s="1"/>
  <c r="AE81" i="1"/>
  <c r="AD81" i="1" a="1"/>
  <c r="AD81" i="1" s="1"/>
  <c r="AG81" i="1" s="1"/>
  <c r="AB81" i="1"/>
  <c r="AI80" i="1"/>
  <c r="AH80" i="1"/>
  <c r="AE80" i="1"/>
  <c r="AD80" i="1" a="1"/>
  <c r="AD80" i="1" s="1"/>
  <c r="AG80" i="1" s="1"/>
  <c r="AB80" i="1"/>
  <c r="AC80" i="1" s="1"/>
  <c r="AI79" i="1"/>
  <c r="AH79" i="1"/>
  <c r="AE79" i="1"/>
  <c r="AD79" i="1" a="1"/>
  <c r="AD79" i="1" s="1"/>
  <c r="AG79" i="1" s="1"/>
  <c r="AB79" i="1"/>
  <c r="AI78" i="1"/>
  <c r="AH78" i="1"/>
  <c r="AE78" i="1"/>
  <c r="AD78" i="1" a="1"/>
  <c r="AD78" i="1" s="1"/>
  <c r="AG78" i="1" s="1"/>
  <c r="AC78" i="1"/>
  <c r="AB78" i="1"/>
  <c r="C14" i="22"/>
  <c r="AI77" i="1"/>
  <c r="AH77" i="1"/>
  <c r="G7" i="26" s="1"/>
  <c r="AE77" i="1"/>
  <c r="AF77" i="1" s="1"/>
  <c r="AD77" i="1" a="1"/>
  <c r="AD77" i="1" s="1"/>
  <c r="AG77" i="1" s="1"/>
  <c r="AB77" i="1"/>
  <c r="AC77" i="1" s="1"/>
  <c r="O76" i="1"/>
  <c r="AI76" i="1" s="1"/>
  <c r="AI75" i="1"/>
  <c r="AH75" i="1"/>
  <c r="AE75" i="1"/>
  <c r="AD75" i="1" a="1"/>
  <c r="AD75" i="1" s="1"/>
  <c r="AG75" i="1" s="1"/>
  <c r="AB75" i="1"/>
  <c r="AC75" i="1" s="1"/>
  <c r="AI74" i="1"/>
  <c r="AH74" i="1"/>
  <c r="AE74" i="1"/>
  <c r="AD74" i="1" a="1"/>
  <c r="AD74" i="1" s="1"/>
  <c r="AG74" i="1" s="1"/>
  <c r="AB74" i="1"/>
  <c r="AI73" i="1"/>
  <c r="AH73" i="1"/>
  <c r="AE73" i="1"/>
  <c r="AD73" i="1" a="1"/>
  <c r="AD73" i="1" s="1"/>
  <c r="AG73" i="1" s="1"/>
  <c r="AB73" i="1"/>
  <c r="AC73" i="1" s="1"/>
  <c r="AI72" i="1"/>
  <c r="AH72" i="1"/>
  <c r="AE72" i="1"/>
  <c r="AD72" i="1" a="1"/>
  <c r="AD72" i="1" s="1"/>
  <c r="AG72" i="1" s="1"/>
  <c r="AB72" i="1"/>
  <c r="AC72" i="1" s="1"/>
  <c r="AI71" i="1"/>
  <c r="AH71" i="1"/>
  <c r="AE71" i="1"/>
  <c r="AD71" i="1" a="1"/>
  <c r="AD71" i="1" s="1"/>
  <c r="AG71" i="1" s="1"/>
  <c r="AB71" i="1"/>
  <c r="S70" i="1"/>
  <c r="AE70" i="1" s="1"/>
  <c r="AI69" i="1"/>
  <c r="AH69" i="1"/>
  <c r="AE69" i="1"/>
  <c r="AD69" i="1" a="1"/>
  <c r="AD69" i="1" s="1"/>
  <c r="AG69" i="1" s="1"/>
  <c r="AB69" i="1"/>
  <c r="AI68" i="1"/>
  <c r="AH68" i="1"/>
  <c r="AE68" i="1"/>
  <c r="AD68" i="1" a="1"/>
  <c r="AD68" i="1" s="1"/>
  <c r="AG68" i="1" s="1"/>
  <c r="AB68" i="1"/>
  <c r="AC68" i="1" s="1"/>
  <c r="AI67" i="1"/>
  <c r="AH67" i="1"/>
  <c r="AE67" i="1"/>
  <c r="AF67" i="1" s="1"/>
  <c r="AD67" i="1" a="1"/>
  <c r="AD67" i="1" s="1"/>
  <c r="AG67" i="1" s="1"/>
  <c r="AB67" i="1"/>
  <c r="AC67" i="1" s="1"/>
  <c r="AI66" i="1"/>
  <c r="AH66" i="1"/>
  <c r="AE66" i="1"/>
  <c r="AD66" i="1" a="1"/>
  <c r="AD66" i="1" s="1"/>
  <c r="AG66" i="1" s="1"/>
  <c r="AB66" i="1"/>
  <c r="C12" i="22"/>
  <c r="AI65" i="1"/>
  <c r="AH65" i="1"/>
  <c r="AE65" i="1"/>
  <c r="AD65" i="1" a="1"/>
  <c r="AD65" i="1" s="1"/>
  <c r="AG65" i="1" s="1"/>
  <c r="AB65" i="1"/>
  <c r="AI64" i="1"/>
  <c r="AH64" i="1"/>
  <c r="AE64" i="1"/>
  <c r="AD64" i="1" a="1"/>
  <c r="AD64" i="1" s="1"/>
  <c r="AG64" i="1" s="1"/>
  <c r="AB64" i="1"/>
  <c r="AC64" i="1" s="1"/>
  <c r="D9" i="23"/>
  <c r="AI63" i="1"/>
  <c r="AH63" i="1"/>
  <c r="AE63" i="1"/>
  <c r="AD63" i="1" a="1"/>
  <c r="AD63" i="1" s="1"/>
  <c r="AG63" i="1" s="1"/>
  <c r="AB63" i="1"/>
  <c r="AI62" i="1"/>
  <c r="AH62" i="1"/>
  <c r="AE62" i="1"/>
  <c r="AD62" i="1" a="1"/>
  <c r="AD62" i="1" s="1"/>
  <c r="AG62" i="1" s="1"/>
  <c r="AB62" i="1"/>
  <c r="AC62" i="1" s="1"/>
  <c r="AI61" i="1"/>
  <c r="AH61" i="1"/>
  <c r="AE61" i="1"/>
  <c r="AD61" i="1" a="1"/>
  <c r="AD61" i="1" s="1"/>
  <c r="AG61" i="1" s="1"/>
  <c r="AB61" i="1"/>
  <c r="AC61" i="1" s="1"/>
  <c r="Q60" i="1"/>
  <c r="AH60" i="1" s="1"/>
  <c r="E5" i="7"/>
  <c r="AI59" i="1"/>
  <c r="AH59" i="1"/>
  <c r="AE59" i="1"/>
  <c r="AD59" i="1" a="1"/>
  <c r="AD59" i="1" s="1"/>
  <c r="AG59" i="1" s="1"/>
  <c r="AB59" i="1"/>
  <c r="AI58" i="1"/>
  <c r="AH58" i="1"/>
  <c r="F8" i="25" s="1"/>
  <c r="AE58" i="1"/>
  <c r="AD58" i="1" a="1"/>
  <c r="AD58" i="1" s="1"/>
  <c r="AG58" i="1" s="1"/>
  <c r="AB58" i="1"/>
  <c r="AC58" i="1" s="1"/>
  <c r="AI57" i="1"/>
  <c r="AH57" i="1"/>
  <c r="AE57" i="1"/>
  <c r="AD57" i="1" a="1"/>
  <c r="AD57" i="1" s="1"/>
  <c r="AG57" i="1" s="1"/>
  <c r="AB57" i="1"/>
  <c r="AC57" i="1" s="1"/>
  <c r="AI56" i="1"/>
  <c r="AH56" i="1"/>
  <c r="AE56" i="1"/>
  <c r="AD56" i="1" a="1"/>
  <c r="AD56" i="1" s="1"/>
  <c r="AG56" i="1" s="1"/>
  <c r="AB56" i="1"/>
  <c r="AC56" i="1" s="1"/>
  <c r="Q55" i="1"/>
  <c r="AB55" i="1" s="1"/>
  <c r="AC55" i="1" s="1"/>
  <c r="AI54" i="1"/>
  <c r="AH54" i="1"/>
  <c r="AE54" i="1"/>
  <c r="AD54" i="1" a="1"/>
  <c r="AD54" i="1" s="1"/>
  <c r="AG54" i="1" s="1"/>
  <c r="AB54" i="1"/>
  <c r="AI53" i="1"/>
  <c r="AH53" i="1"/>
  <c r="AE53" i="1"/>
  <c r="AD53" i="1" a="1"/>
  <c r="AD53" i="1" s="1"/>
  <c r="AG53" i="1" s="1"/>
  <c r="AB53" i="1"/>
  <c r="AC53" i="1" s="1"/>
  <c r="AI52" i="1"/>
  <c r="AH52" i="1"/>
  <c r="AE52" i="1"/>
  <c r="AD52" i="1" a="1"/>
  <c r="AD52" i="1" s="1"/>
  <c r="AG52" i="1" s="1"/>
  <c r="AB52" i="1"/>
  <c r="C9" i="22"/>
  <c r="AI51" i="1"/>
  <c r="AH51" i="1"/>
  <c r="AE51" i="1"/>
  <c r="AD51" i="1" a="1"/>
  <c r="AD51" i="1" s="1"/>
  <c r="AG51" i="1" s="1"/>
  <c r="AB51" i="1"/>
  <c r="AC51" i="1" s="1"/>
  <c r="AI50" i="1"/>
  <c r="AH50" i="1"/>
  <c r="AE50" i="1"/>
  <c r="AD50" i="1" a="1"/>
  <c r="AD50" i="1" s="1"/>
  <c r="AG50" i="1" s="1"/>
  <c r="AB50" i="1"/>
  <c r="AC50" i="1" s="1"/>
  <c r="AI49" i="1"/>
  <c r="AH49" i="1"/>
  <c r="AE49" i="1"/>
  <c r="AD49" i="1" a="1"/>
  <c r="AD49" i="1" s="1"/>
  <c r="AG49" i="1" s="1"/>
  <c r="AB49" i="1"/>
  <c r="AI48" i="1"/>
  <c r="AH48" i="1"/>
  <c r="AE48" i="1"/>
  <c r="AD48" i="1" a="1"/>
  <c r="AD48" i="1" s="1"/>
  <c r="AG48" i="1" s="1"/>
  <c r="AB48" i="1"/>
  <c r="AC48" i="1" s="1"/>
  <c r="C8" i="22"/>
  <c r="AI47" i="1"/>
  <c r="AH47" i="1"/>
  <c r="AE47" i="1"/>
  <c r="AD47" i="1" a="1"/>
  <c r="AD47" i="1" s="1"/>
  <c r="AG47" i="1" s="1"/>
  <c r="AB47" i="1"/>
  <c r="AC47" i="1" s="1"/>
  <c r="AI46" i="1"/>
  <c r="AH46" i="1"/>
  <c r="AE46" i="1"/>
  <c r="AD46" i="1" a="1"/>
  <c r="AD46" i="1" s="1"/>
  <c r="AG46" i="1" s="1"/>
  <c r="AB46" i="1"/>
  <c r="D7" i="23"/>
  <c r="S45" i="1"/>
  <c r="AE45" i="1" s="1"/>
  <c r="D6" i="23"/>
  <c r="AI44" i="1"/>
  <c r="AH44" i="1"/>
  <c r="AE44" i="1"/>
  <c r="AD44" i="1" a="1"/>
  <c r="AD44" i="1" s="1"/>
  <c r="AG44" i="1" s="1"/>
  <c r="AB44" i="1"/>
  <c r="AI43" i="1"/>
  <c r="AH43" i="1"/>
  <c r="AE43" i="1"/>
  <c r="AD43" i="1" a="1"/>
  <c r="AD43" i="1" s="1"/>
  <c r="AG43" i="1" s="1"/>
  <c r="AB43" i="1"/>
  <c r="AC43" i="1" s="1"/>
  <c r="AI42" i="1"/>
  <c r="AH42" i="1"/>
  <c r="AE42" i="1"/>
  <c r="AD42" i="1" a="1"/>
  <c r="AD42" i="1" s="1"/>
  <c r="AG42" i="1" s="1"/>
  <c r="AB42" i="1"/>
  <c r="AI41" i="1"/>
  <c r="AH41" i="1"/>
  <c r="AE41" i="1"/>
  <c r="AD41" i="1" a="1"/>
  <c r="AD41" i="1" s="1"/>
  <c r="AG41" i="1" s="1"/>
  <c r="AB41" i="1"/>
  <c r="AI40" i="1"/>
  <c r="AH40" i="1"/>
  <c r="AE40" i="1"/>
  <c r="AD40" i="1" a="1"/>
  <c r="AD40" i="1" s="1"/>
  <c r="AG40" i="1" s="1"/>
  <c r="AB40" i="1"/>
  <c r="AC40" i="1" s="1"/>
  <c r="AI39" i="1"/>
  <c r="AH39" i="1"/>
  <c r="AE39" i="1"/>
  <c r="AD39" i="1" a="1"/>
  <c r="AD39" i="1" s="1"/>
  <c r="AG39" i="1" s="1"/>
  <c r="AB39" i="1"/>
  <c r="AI38" i="1"/>
  <c r="AH38" i="1"/>
  <c r="AE38" i="1"/>
  <c r="AD38" i="1" a="1"/>
  <c r="AD38" i="1" s="1"/>
  <c r="AG38" i="1" s="1"/>
  <c r="AB38" i="1"/>
  <c r="C7" i="22"/>
  <c r="AI37" i="1"/>
  <c r="AH37" i="1"/>
  <c r="AE37" i="1"/>
  <c r="AD37" i="1" a="1"/>
  <c r="AD37" i="1" s="1"/>
  <c r="AG37" i="1" s="1"/>
  <c r="AB37" i="1"/>
  <c r="W36" i="1"/>
  <c r="Q36" i="1"/>
  <c r="E7" i="7"/>
  <c r="S35" i="1"/>
  <c r="Q35" i="1"/>
  <c r="E13" i="7"/>
  <c r="AI34" i="1"/>
  <c r="AH34" i="1"/>
  <c r="AE34" i="1"/>
  <c r="AD34" i="1" a="1"/>
  <c r="AD34" i="1" s="1"/>
  <c r="AG34" i="1" s="1"/>
  <c r="AB34" i="1"/>
  <c r="AI33" i="1"/>
  <c r="AH33" i="1"/>
  <c r="AE33" i="1"/>
  <c r="AD33" i="1" a="1"/>
  <c r="AD33" i="1" s="1"/>
  <c r="AG33" i="1" s="1"/>
  <c r="AB33" i="1"/>
  <c r="AC33" i="1" s="1"/>
  <c r="AI32" i="1"/>
  <c r="AH32" i="1"/>
  <c r="AE32" i="1"/>
  <c r="AD32" i="1" a="1"/>
  <c r="AD32" i="1" s="1"/>
  <c r="AG32" i="1" s="1"/>
  <c r="AB32" i="1"/>
  <c r="AI31" i="1"/>
  <c r="AH31" i="1"/>
  <c r="AE31" i="1"/>
  <c r="AD31" i="1" a="1"/>
  <c r="AD31" i="1" s="1"/>
  <c r="AG31" i="1" s="1"/>
  <c r="AB31" i="1"/>
  <c r="AC31" i="1" s="1"/>
  <c r="AI30" i="1"/>
  <c r="AH30" i="1"/>
  <c r="AE30" i="1"/>
  <c r="AD30" i="1" a="1"/>
  <c r="AD30" i="1" s="1"/>
  <c r="AG30" i="1" s="1"/>
  <c r="AB30" i="1"/>
  <c r="AC30" i="1" s="1"/>
  <c r="D5" i="23"/>
  <c r="AI29" i="1"/>
  <c r="AH29" i="1"/>
  <c r="AE29" i="1"/>
  <c r="AD29" i="1" a="1"/>
  <c r="AD29" i="1" s="1"/>
  <c r="AG29" i="1" s="1"/>
  <c r="AB29" i="1"/>
  <c r="AC29" i="1" s="1"/>
  <c r="O28" i="1"/>
  <c r="AE28" i="1" s="1"/>
  <c r="S27" i="1"/>
  <c r="AB27" i="1" s="1"/>
  <c r="D4" i="23"/>
  <c r="Q26" i="1"/>
  <c r="AI26" i="1" s="1"/>
  <c r="E4" i="7"/>
  <c r="AI25" i="1"/>
  <c r="AH25" i="1"/>
  <c r="AE25" i="1"/>
  <c r="AD25" i="1" a="1"/>
  <c r="AD25" i="1" s="1"/>
  <c r="AG25" i="1" s="1"/>
  <c r="AB25" i="1"/>
  <c r="AC25" i="1" s="1"/>
  <c r="O24" i="1"/>
  <c r="AB24" i="1" s="1"/>
  <c r="AI23" i="1"/>
  <c r="AH23" i="1"/>
  <c r="AE23" i="1"/>
  <c r="AD23" i="1" a="1"/>
  <c r="AD23" i="1" s="1"/>
  <c r="AG23" i="1" s="1"/>
  <c r="AB23" i="1"/>
  <c r="AC23" i="1" s="1"/>
  <c r="W22" i="1"/>
  <c r="AI22" i="1" s="1"/>
  <c r="AI21" i="1"/>
  <c r="AH21" i="1"/>
  <c r="AE21" i="1"/>
  <c r="AD21" i="1" a="1"/>
  <c r="AD21" i="1" s="1"/>
  <c r="AG21" i="1" s="1"/>
  <c r="AB21" i="1"/>
  <c r="AC21" i="1" s="1"/>
  <c r="AI20" i="1"/>
  <c r="AH20" i="1"/>
  <c r="AE20" i="1"/>
  <c r="AD20" i="1" a="1"/>
  <c r="AD20" i="1" s="1"/>
  <c r="AG20" i="1" s="1"/>
  <c r="AB20" i="1"/>
  <c r="AI19" i="1"/>
  <c r="AH19" i="1"/>
  <c r="AE19" i="1"/>
  <c r="AD19" i="1" a="1"/>
  <c r="AD19" i="1" s="1"/>
  <c r="AG19" i="1" s="1"/>
  <c r="AB19" i="1"/>
  <c r="AC19" i="1" s="1"/>
  <c r="AI18" i="1"/>
  <c r="AH18" i="1"/>
  <c r="AE18" i="1"/>
  <c r="AD18" i="1" a="1"/>
  <c r="AD18" i="1" s="1"/>
  <c r="AG18" i="1" s="1"/>
  <c r="AB18" i="1"/>
  <c r="AC18" i="1" s="1"/>
  <c r="C6" i="22"/>
  <c r="W17" i="1"/>
  <c r="AI17" i="1" s="1"/>
  <c r="AI16" i="1"/>
  <c r="AH16" i="1"/>
  <c r="AE16" i="1"/>
  <c r="AD16" i="1" a="1"/>
  <c r="AD16" i="1" s="1"/>
  <c r="AG16" i="1" s="1"/>
  <c r="AB16" i="1"/>
  <c r="AC16" i="1" s="1"/>
  <c r="AI15" i="1"/>
  <c r="AH15" i="1"/>
  <c r="AE15" i="1"/>
  <c r="AD15" i="1" a="1"/>
  <c r="AD15" i="1" s="1"/>
  <c r="AG15" i="1" s="1"/>
  <c r="AB15" i="1"/>
  <c r="C5" i="22"/>
  <c r="AI14" i="1"/>
  <c r="AH14" i="1"/>
  <c r="AE14" i="1"/>
  <c r="AD14" i="1" a="1"/>
  <c r="AD14" i="1" s="1"/>
  <c r="AG14" i="1" s="1"/>
  <c r="AB14" i="1"/>
  <c r="AC14" i="1" s="1"/>
  <c r="AI13" i="1"/>
  <c r="AH13" i="1"/>
  <c r="AE13" i="1"/>
  <c r="AD13" i="1" a="1"/>
  <c r="AD13" i="1" s="1"/>
  <c r="AG13" i="1" s="1"/>
  <c r="AB13" i="1"/>
  <c r="AC13" i="1" s="1"/>
  <c r="AI12" i="1"/>
  <c r="AH12" i="1"/>
  <c r="AE12" i="1"/>
  <c r="AD12" i="1" a="1"/>
  <c r="AD12" i="1" s="1"/>
  <c r="AG12" i="1" s="1"/>
  <c r="AB12" i="1"/>
  <c r="AC12" i="1" s="1"/>
  <c r="S11" i="1"/>
  <c r="AI11" i="1" s="1"/>
  <c r="AI10" i="1"/>
  <c r="AH10" i="1"/>
  <c r="AE10" i="1"/>
  <c r="AD10" i="1" a="1"/>
  <c r="AD10" i="1" s="1"/>
  <c r="AG10" i="1" s="1"/>
  <c r="AB10" i="1"/>
  <c r="S9" i="1"/>
  <c r="O9" i="1"/>
  <c r="AI8" i="1"/>
  <c r="AH8" i="1"/>
  <c r="AE8" i="1"/>
  <c r="AD8" i="1" a="1"/>
  <c r="AD8" i="1" s="1"/>
  <c r="AG8" i="1" s="1"/>
  <c r="AB8" i="1"/>
  <c r="AC8" i="1" s="1"/>
  <c r="C4" i="22"/>
  <c r="AI7" i="1"/>
  <c r="AH7" i="1"/>
  <c r="AE7" i="1"/>
  <c r="AD7" i="1" a="1"/>
  <c r="AD7" i="1" s="1"/>
  <c r="AG7" i="1" s="1"/>
  <c r="AB7" i="1"/>
  <c r="AC7" i="1" s="1"/>
  <c r="Q6" i="1"/>
  <c r="AE6" i="1" s="1"/>
  <c r="AI5" i="1"/>
  <c r="AH5" i="1"/>
  <c r="AE5" i="1"/>
  <c r="AD5" i="1" a="1"/>
  <c r="AD5" i="1" s="1"/>
  <c r="AG5" i="1" s="1"/>
  <c r="AB5" i="1"/>
  <c r="AC5" i="1" s="1"/>
  <c r="AI4" i="1"/>
  <c r="AH4" i="1"/>
  <c r="AE4" i="1"/>
  <c r="AD4" i="1" a="1"/>
  <c r="AD4" i="1" s="1"/>
  <c r="AG4" i="1" s="1"/>
  <c r="AB4" i="1"/>
  <c r="AC4" i="1" s="1"/>
  <c r="AI3" i="1"/>
  <c r="AH3" i="1"/>
  <c r="AE3" i="1"/>
  <c r="AD3" i="1" a="1"/>
  <c r="AD3" i="1" s="1"/>
  <c r="AG3" i="1" s="1"/>
  <c r="AB3" i="1"/>
  <c r="AC3" i="1" s="1"/>
  <c r="AF129" i="1" l="1"/>
  <c r="AF53" i="1"/>
  <c r="AF137" i="1"/>
  <c r="AF238" i="1"/>
  <c r="AE169" i="1"/>
  <c r="AD169" i="1" a="1"/>
  <c r="AD169" i="1" s="1"/>
  <c r="AG169" i="1" s="1"/>
  <c r="AB142" i="1"/>
  <c r="AC142" i="1" s="1"/>
  <c r="AF192" i="1"/>
  <c r="AB36" i="1"/>
  <c r="AC36" i="1" s="1"/>
  <c r="AF78" i="1"/>
  <c r="AI169" i="1"/>
  <c r="AF207" i="1"/>
  <c r="AF204" i="1"/>
  <c r="AF218" i="1"/>
  <c r="AF228" i="1"/>
  <c r="AC156" i="1"/>
  <c r="AF56" i="1"/>
  <c r="AD130" i="1" a="1"/>
  <c r="AD130" i="1" s="1"/>
  <c r="AG130" i="1" s="1"/>
  <c r="AD189" i="1" a="1"/>
  <c r="AD189" i="1" s="1"/>
  <c r="AG189" i="1" s="1"/>
  <c r="AI35" i="1"/>
  <c r="AD89" i="1" a="1"/>
  <c r="AD89" i="1" s="1"/>
  <c r="AG89" i="1" s="1"/>
  <c r="AE97" i="1"/>
  <c r="AE22" i="1"/>
  <c r="AF31" i="1"/>
  <c r="AF37" i="1"/>
  <c r="AF61" i="1"/>
  <c r="AF72" i="1"/>
  <c r="AH89" i="1"/>
  <c r="AH97" i="1"/>
  <c r="AH102" i="1"/>
  <c r="AH164" i="1"/>
  <c r="AB186" i="1"/>
  <c r="AC186" i="1" s="1"/>
  <c r="AD164" i="1" a="1"/>
  <c r="AD164" i="1" s="1"/>
  <c r="AG164" i="1" s="1"/>
  <c r="AF20" i="1"/>
  <c r="AF44" i="1"/>
  <c r="AB169" i="1"/>
  <c r="AC169" i="1" s="1"/>
  <c r="AH186" i="1"/>
  <c r="AH26" i="1"/>
  <c r="AF42" i="1"/>
  <c r="AF47" i="1"/>
  <c r="AF63" i="1"/>
  <c r="AF105" i="1"/>
  <c r="AE127" i="1"/>
  <c r="AF139" i="1"/>
  <c r="AE142" i="1"/>
  <c r="AF211" i="1"/>
  <c r="AF222" i="1"/>
  <c r="AF234" i="1"/>
  <c r="AF49" i="1"/>
  <c r="AF196" i="1"/>
  <c r="AF5" i="1"/>
  <c r="AF7" i="1"/>
  <c r="AD24" i="1" a="1"/>
  <c r="AD24" i="1" s="1"/>
  <c r="AG24" i="1" s="1"/>
  <c r="AF57" i="1"/>
  <c r="AF65" i="1"/>
  <c r="AF80" i="1"/>
  <c r="AI97" i="1"/>
  <c r="AF110" i="1"/>
  <c r="AC120" i="1"/>
  <c r="AC137" i="1"/>
  <c r="AH142" i="1"/>
  <c r="AF146" i="1"/>
  <c r="AI148" i="1"/>
  <c r="AI164" i="1"/>
  <c r="AF184" i="1"/>
  <c r="AI186" i="1"/>
  <c r="AC196" i="1"/>
  <c r="AE202" i="1"/>
  <c r="AC218" i="1"/>
  <c r="AF19" i="1"/>
  <c r="AE24" i="1"/>
  <c r="AF54" i="1"/>
  <c r="AF82" i="1"/>
  <c r="AC222" i="1"/>
  <c r="AF230" i="1"/>
  <c r="AF237" i="1"/>
  <c r="AF24" i="1"/>
  <c r="AF23" i="1"/>
  <c r="AH24" i="1"/>
  <c r="AF51" i="1"/>
  <c r="AF74" i="1"/>
  <c r="AE89" i="1"/>
  <c r="AF103" i="1"/>
  <c r="AC122" i="1"/>
  <c r="AI122" i="1" s="1"/>
  <c r="AE145" i="1"/>
  <c r="AF157" i="1"/>
  <c r="AB164" i="1"/>
  <c r="AC164" i="1" s="1"/>
  <c r="AF171" i="1"/>
  <c r="AF180" i="1"/>
  <c r="AF181" i="1"/>
  <c r="AF220" i="1"/>
  <c r="AF231" i="1"/>
  <c r="AF14" i="1"/>
  <c r="AB22" i="1"/>
  <c r="AC22" i="1" s="1"/>
  <c r="AH35" i="1"/>
  <c r="AF69" i="1"/>
  <c r="AF79" i="1"/>
  <c r="AF100" i="1"/>
  <c r="AF108" i="1"/>
  <c r="AF114" i="1"/>
  <c r="AD122" i="1" a="1"/>
  <c r="AD122" i="1" s="1"/>
  <c r="AF124" i="1"/>
  <c r="AI145" i="1"/>
  <c r="AC171" i="1"/>
  <c r="AF173" i="1"/>
  <c r="AF176" i="1"/>
  <c r="AF178" i="1"/>
  <c r="AB9" i="1"/>
  <c r="AC9" i="1" s="1"/>
  <c r="AF33" i="1"/>
  <c r="AF227" i="1"/>
  <c r="AH113" i="1"/>
  <c r="AI113" i="1"/>
  <c r="AD11" i="1" a="1"/>
  <c r="AD11" i="1" s="1"/>
  <c r="AG11" i="1" s="1"/>
  <c r="AE201" i="1"/>
  <c r="AD201" i="1" a="1"/>
  <c r="AD201" i="1" s="1"/>
  <c r="AG201" i="1" s="1"/>
  <c r="AB201" i="1"/>
  <c r="AC201" i="1" s="1"/>
  <c r="AC227" i="1"/>
  <c r="AD6" i="1" a="1"/>
  <c r="AD6" i="1" s="1"/>
  <c r="AG6" i="1" s="1"/>
  <c r="AE11" i="1"/>
  <c r="AI55" i="1"/>
  <c r="AF59" i="1"/>
  <c r="AF64" i="1"/>
  <c r="AC65" i="1"/>
  <c r="AB76" i="1"/>
  <c r="AC76" i="1" s="1"/>
  <c r="AH85" i="1"/>
  <c r="AI119" i="1"/>
  <c r="AE119" i="1"/>
  <c r="AD119" i="1" a="1"/>
  <c r="AD119" i="1" s="1"/>
  <c r="AG119" i="1" s="1"/>
  <c r="AC128" i="1"/>
  <c r="AF128" i="1"/>
  <c r="AF134" i="1"/>
  <c r="AC134" i="1"/>
  <c r="AC152" i="1"/>
  <c r="AF152" i="1"/>
  <c r="AC192" i="1"/>
  <c r="AH201" i="1"/>
  <c r="AF216" i="1"/>
  <c r="AC216" i="1"/>
  <c r="AI223" i="1"/>
  <c r="AH223" i="1"/>
  <c r="AB223" i="1"/>
  <c r="AC49" i="1"/>
  <c r="AD113" i="1" a="1"/>
  <c r="AD113" i="1" s="1"/>
  <c r="AG113" i="1" s="1"/>
  <c r="AC173" i="1"/>
  <c r="AF3" i="1"/>
  <c r="AF8" i="1"/>
  <c r="AH11" i="1"/>
  <c r="AB17" i="1"/>
  <c r="AC17" i="1" s="1"/>
  <c r="AI24" i="1"/>
  <c r="AB26" i="1"/>
  <c r="AC26" i="1" s="1"/>
  <c r="AE27" i="1"/>
  <c r="AF27" i="1" s="1"/>
  <c r="AI28" i="1"/>
  <c r="AF29" i="1"/>
  <c r="AB35" i="1"/>
  <c r="AC35" i="1" s="1"/>
  <c r="AF38" i="1"/>
  <c r="AF87" i="1"/>
  <c r="AC105" i="1"/>
  <c r="AD107" i="1" a="1"/>
  <c r="AD107" i="1" s="1"/>
  <c r="AG107" i="1" s="1"/>
  <c r="AI107" i="1"/>
  <c r="AH107" i="1"/>
  <c r="AB119" i="1"/>
  <c r="AC124" i="1"/>
  <c r="AI201" i="1"/>
  <c r="AI225" i="1"/>
  <c r="AH225" i="1"/>
  <c r="AH158" i="1"/>
  <c r="AI158" i="1"/>
  <c r="AE158" i="1"/>
  <c r="AB158" i="1"/>
  <c r="AC158" i="1" s="1"/>
  <c r="F11" i="25"/>
  <c r="AB6" i="1"/>
  <c r="AF6" i="1" s="1"/>
  <c r="AC37" i="1"/>
  <c r="AE85" i="1"/>
  <c r="AD85" i="1" a="1"/>
  <c r="AD85" i="1" s="1"/>
  <c r="AG85" i="1" s="1"/>
  <c r="AB85" i="1"/>
  <c r="AC92" i="1"/>
  <c r="AF92" i="1"/>
  <c r="AC233" i="1"/>
  <c r="AF233" i="1"/>
  <c r="AF13" i="1"/>
  <c r="AF16" i="1"/>
  <c r="AD17" i="1" a="1"/>
  <c r="AD17" i="1" s="1"/>
  <c r="AG17" i="1" s="1"/>
  <c r="AF25" i="1"/>
  <c r="AD26" i="1" a="1"/>
  <c r="AD26" i="1" s="1"/>
  <c r="AG26" i="1" s="1"/>
  <c r="AH27" i="1"/>
  <c r="AC38" i="1"/>
  <c r="AF40" i="1"/>
  <c r="AF48" i="1"/>
  <c r="AE107" i="1"/>
  <c r="AE117" i="1"/>
  <c r="AD117" i="1" a="1"/>
  <c r="AD117" i="1" s="1"/>
  <c r="AG117" i="1" s="1"/>
  <c r="AB117" i="1"/>
  <c r="AH119" i="1"/>
  <c r="AC121" i="1"/>
  <c r="AF121" i="1"/>
  <c r="AH155" i="1"/>
  <c r="AE155" i="1"/>
  <c r="AD155" i="1" a="1"/>
  <c r="AD155" i="1" s="1"/>
  <c r="AG155" i="1" s="1"/>
  <c r="AC155" i="1"/>
  <c r="AC42" i="1"/>
  <c r="AH76" i="1"/>
  <c r="AE76" i="1"/>
  <c r="AD76" i="1" a="1"/>
  <c r="AD76" i="1" s="1"/>
  <c r="AG76" i="1" s="1"/>
  <c r="AC108" i="1"/>
  <c r="AF10" i="1"/>
  <c r="AF15" i="1"/>
  <c r="AE17" i="1"/>
  <c r="AF18" i="1"/>
  <c r="AF21" i="1"/>
  <c r="AD22" i="1" a="1"/>
  <c r="AD22" i="1" s="1"/>
  <c r="AG22" i="1" s="1"/>
  <c r="AE26" i="1"/>
  <c r="AI27" i="1"/>
  <c r="AF32" i="1"/>
  <c r="AD35" i="1" a="1"/>
  <c r="AD35" i="1" s="1"/>
  <c r="AG35" i="1" s="1"/>
  <c r="AF39" i="1"/>
  <c r="AC54" i="1"/>
  <c r="AE60" i="1"/>
  <c r="AI91" i="1"/>
  <c r="AH91" i="1"/>
  <c r="F9" i="25" s="1"/>
  <c r="AE91" i="1"/>
  <c r="AD91" i="1" a="1"/>
  <c r="AD91" i="1" s="1"/>
  <c r="AG91" i="1" s="1"/>
  <c r="AB91" i="1"/>
  <c r="AC91" i="1" s="1"/>
  <c r="AH117" i="1"/>
  <c r="AB155" i="1"/>
  <c r="AF167" i="1"/>
  <c r="AF212" i="1"/>
  <c r="AC212" i="1"/>
  <c r="AF221" i="1"/>
  <c r="AF86" i="1"/>
  <c r="AF112" i="1"/>
  <c r="AF118" i="1"/>
  <c r="AE122" i="1"/>
  <c r="AF123" i="1"/>
  <c r="AI142" i="1"/>
  <c r="AF143" i="1"/>
  <c r="AF160" i="1"/>
  <c r="AF161" i="1"/>
  <c r="AF165" i="1"/>
  <c r="AF206" i="1"/>
  <c r="AF213" i="1"/>
  <c r="AF229" i="1"/>
  <c r="AE102" i="1"/>
  <c r="AD186" i="1" a="1"/>
  <c r="AD186" i="1" s="1"/>
  <c r="AG186" i="1" s="1"/>
  <c r="AF205" i="1"/>
  <c r="AF208" i="1"/>
  <c r="AF236" i="1"/>
  <c r="AF73" i="1"/>
  <c r="AF98" i="1"/>
  <c r="AH127" i="1"/>
  <c r="AB145" i="1"/>
  <c r="AC145" i="1" s="1"/>
  <c r="AF159" i="1"/>
  <c r="AB89" i="1"/>
  <c r="AI102" i="1"/>
  <c r="AF132" i="1"/>
  <c r="AF144" i="1"/>
  <c r="AD145" i="1" a="1"/>
  <c r="AD145" i="1" s="1"/>
  <c r="AG145" i="1" s="1"/>
  <c r="AF166" i="1"/>
  <c r="C2" i="22"/>
  <c r="C17" i="22"/>
  <c r="D12" i="23"/>
  <c r="D3" i="23"/>
  <c r="E6" i="7"/>
  <c r="D2" i="23"/>
  <c r="C3" i="22"/>
  <c r="AC27" i="1"/>
  <c r="AH6" i="1"/>
  <c r="AI9" i="1"/>
  <c r="AC10" i="1"/>
  <c r="AC15" i="1"/>
  <c r="AC20" i="1"/>
  <c r="AC24" i="1"/>
  <c r="AB28" i="1"/>
  <c r="AC32" i="1"/>
  <c r="AI36" i="1"/>
  <c r="AH36" i="1"/>
  <c r="AB45" i="1"/>
  <c r="AD45" i="1" a="1"/>
  <c r="AD45" i="1" s="1"/>
  <c r="AG45" i="1" s="1"/>
  <c r="AI45" i="1"/>
  <c r="D8" i="23"/>
  <c r="C11" i="22"/>
  <c r="AC59" i="1"/>
  <c r="AB70" i="1"/>
  <c r="AD70" i="1" a="1"/>
  <c r="AD70" i="1" s="1"/>
  <c r="AG70" i="1" s="1"/>
  <c r="AI70" i="1"/>
  <c r="AC74" i="1"/>
  <c r="AF84" i="1"/>
  <c r="AF90" i="1"/>
  <c r="AH116" i="1"/>
  <c r="AE116" i="1"/>
  <c r="AD116" i="1" a="1"/>
  <c r="AD116" i="1" s="1"/>
  <c r="AG116" i="1" s="1"/>
  <c r="AI116" i="1"/>
  <c r="AB116" i="1"/>
  <c r="AH9" i="1"/>
  <c r="AF93" i="1"/>
  <c r="AC93" i="1"/>
  <c r="AI95" i="1"/>
  <c r="AH95" i="1"/>
  <c r="AF95" i="1"/>
  <c r="AC109" i="1"/>
  <c r="AF109" i="1"/>
  <c r="AF4" i="1"/>
  <c r="AI6" i="1"/>
  <c r="AD9" i="1" a="1"/>
  <c r="AD9" i="1" s="1"/>
  <c r="AG9" i="1" s="1"/>
  <c r="AB11" i="1"/>
  <c r="AF12" i="1"/>
  <c r="AF22" i="1"/>
  <c r="AD27" i="1" a="1"/>
  <c r="AD27" i="1" s="1"/>
  <c r="AG27" i="1" s="1"/>
  <c r="AH28" i="1"/>
  <c r="AF30" i="1"/>
  <c r="AC39" i="1"/>
  <c r="AF46" i="1"/>
  <c r="AC46" i="1"/>
  <c r="AF52" i="1"/>
  <c r="AC52" i="1"/>
  <c r="AH55" i="1"/>
  <c r="AE55" i="1"/>
  <c r="AF55" i="1" s="1"/>
  <c r="AD55" i="1" a="1"/>
  <c r="AD55" i="1" s="1"/>
  <c r="AG55" i="1" s="1"/>
  <c r="AF58" i="1"/>
  <c r="AF71" i="1"/>
  <c r="AC71" i="1"/>
  <c r="AF75" i="1"/>
  <c r="AC79" i="1"/>
  <c r="AC99" i="1"/>
  <c r="AF99" i="1"/>
  <c r="AB174" i="1"/>
  <c r="AI174" i="1"/>
  <c r="AD174" i="1" a="1"/>
  <c r="AD174" i="1" s="1"/>
  <c r="AG174" i="1" s="1"/>
  <c r="AH174" i="1"/>
  <c r="AE174" i="1"/>
  <c r="G8" i="26"/>
  <c r="AF41" i="1"/>
  <c r="AC41" i="1"/>
  <c r="C15" i="22"/>
  <c r="D11" i="23"/>
  <c r="D19" i="23"/>
  <c r="E3" i="7"/>
  <c r="AH17" i="1"/>
  <c r="AH22" i="1"/>
  <c r="AD28" i="1" a="1"/>
  <c r="AD28" i="1" s="1"/>
  <c r="AG28" i="1" s="1"/>
  <c r="AD36" i="1" a="1"/>
  <c r="AD36" i="1" s="1"/>
  <c r="AG36" i="1" s="1"/>
  <c r="AC44" i="1"/>
  <c r="AF50" i="1"/>
  <c r="AB60" i="1"/>
  <c r="AD60" i="1" a="1"/>
  <c r="AD60" i="1" s="1"/>
  <c r="AG60" i="1" s="1"/>
  <c r="AI60" i="1"/>
  <c r="AC63" i="1"/>
  <c r="AC69" i="1"/>
  <c r="AF81" i="1"/>
  <c r="AC81" i="1"/>
  <c r="E15" i="7"/>
  <c r="C18" i="22"/>
  <c r="AC104" i="1"/>
  <c r="AF104" i="1"/>
  <c r="AE9" i="1"/>
  <c r="AF66" i="1"/>
  <c r="AC66" i="1"/>
  <c r="AC94" i="1"/>
  <c r="AF94" i="1"/>
  <c r="AF34" i="1"/>
  <c r="AC34" i="1"/>
  <c r="AE36" i="1"/>
  <c r="AF43" i="1"/>
  <c r="AH45" i="1"/>
  <c r="AF62" i="1"/>
  <c r="AF68" i="1"/>
  <c r="AH70" i="1"/>
  <c r="AB135" i="1"/>
  <c r="AE135" i="1"/>
  <c r="AH135" i="1"/>
  <c r="AI135" i="1"/>
  <c r="AD135" i="1" a="1"/>
  <c r="AD135" i="1" s="1"/>
  <c r="AG135" i="1" s="1"/>
  <c r="AE35" i="1"/>
  <c r="AF35" i="1" s="1"/>
  <c r="AF83" i="1"/>
  <c r="AF115" i="1"/>
  <c r="AC115" i="1"/>
  <c r="AF136" i="1"/>
  <c r="AC136" i="1"/>
  <c r="AF140" i="1"/>
  <c r="AC140" i="1"/>
  <c r="AF177" i="1"/>
  <c r="AC177" i="1"/>
  <c r="AF179" i="1"/>
  <c r="AC179" i="1"/>
  <c r="G5" i="26"/>
  <c r="C10" i="22"/>
  <c r="E11" i="7"/>
  <c r="AC83" i="1"/>
  <c r="AF88" i="1"/>
  <c r="AG95" i="1"/>
  <c r="D13" i="23"/>
  <c r="C20" i="22"/>
  <c r="AB113" i="1"/>
  <c r="AB120" i="1"/>
  <c r="AD120" i="1" a="1"/>
  <c r="AD120" i="1" s="1"/>
  <c r="AF125" i="1"/>
  <c r="AC125" i="1"/>
  <c r="AF149" i="1"/>
  <c r="AC149" i="1"/>
  <c r="AH163" i="1"/>
  <c r="AE163" i="1"/>
  <c r="AD163" i="1" a="1"/>
  <c r="AD163" i="1" s="1"/>
  <c r="AG163" i="1" s="1"/>
  <c r="AI163" i="1"/>
  <c r="AB163" i="1"/>
  <c r="AF199" i="1"/>
  <c r="AC199" i="1"/>
  <c r="AC210" i="1"/>
  <c r="AF210" i="1"/>
  <c r="AC223" i="1"/>
  <c r="AC141" i="1"/>
  <c r="AF141" i="1"/>
  <c r="AC153" i="1"/>
  <c r="AF153" i="1"/>
  <c r="AF96" i="1"/>
  <c r="AC96" i="1"/>
  <c r="AF101" i="1"/>
  <c r="AC101" i="1"/>
  <c r="AF106" i="1"/>
  <c r="AC106" i="1"/>
  <c r="AF111" i="1"/>
  <c r="AC111" i="1"/>
  <c r="AF126" i="1"/>
  <c r="AC126" i="1"/>
  <c r="AC133" i="1"/>
  <c r="AF133" i="1"/>
  <c r="AC150" i="1"/>
  <c r="AF150" i="1"/>
  <c r="E16" i="7"/>
  <c r="D16" i="23"/>
  <c r="AC187" i="1"/>
  <c r="AF187" i="1"/>
  <c r="AF193" i="1"/>
  <c r="AC193" i="1"/>
  <c r="AF162" i="1"/>
  <c r="AC162" i="1"/>
  <c r="AF224" i="1"/>
  <c r="AC224" i="1"/>
  <c r="AB97" i="1"/>
  <c r="AB102" i="1"/>
  <c r="AB107" i="1"/>
  <c r="AE113" i="1"/>
  <c r="AB127" i="1"/>
  <c r="AF131" i="1"/>
  <c r="AC132" i="1"/>
  <c r="C22" i="22"/>
  <c r="E10" i="7"/>
  <c r="AF138" i="1"/>
  <c r="AD148" i="1" a="1"/>
  <c r="AD148" i="1" s="1"/>
  <c r="AG148" i="1" s="1"/>
  <c r="AE148" i="1"/>
  <c r="AH148" i="1"/>
  <c r="AB148" i="1"/>
  <c r="AC215" i="1"/>
  <c r="AF215" i="1"/>
  <c r="AF147" i="1"/>
  <c r="AC147" i="1"/>
  <c r="AF151" i="1"/>
  <c r="AC151" i="1"/>
  <c r="E8" i="7"/>
  <c r="D18" i="23"/>
  <c r="AF175" i="1"/>
  <c r="AC175" i="1"/>
  <c r="AD127" i="1" a="1"/>
  <c r="AD127" i="1" s="1"/>
  <c r="AG127" i="1" s="1"/>
  <c r="AB130" i="1"/>
  <c r="AE130" i="1"/>
  <c r="AI130" i="1"/>
  <c r="C28" i="22"/>
  <c r="D17" i="23"/>
  <c r="AH185" i="1"/>
  <c r="AB185" i="1"/>
  <c r="AI185" i="1"/>
  <c r="AE185" i="1"/>
  <c r="AD185" i="1" a="1"/>
  <c r="AD185" i="1" s="1"/>
  <c r="AG185" i="1" s="1"/>
  <c r="AF198" i="1"/>
  <c r="AC198" i="1"/>
  <c r="AB170" i="1"/>
  <c r="AI170" i="1"/>
  <c r="AH170" i="1"/>
  <c r="AH191" i="1"/>
  <c r="AD191" i="1" a="1"/>
  <c r="AD191" i="1" s="1"/>
  <c r="AG191" i="1" s="1"/>
  <c r="AI191" i="1"/>
  <c r="AC195" i="1"/>
  <c r="AF195" i="1"/>
  <c r="G10" i="26"/>
  <c r="AB154" i="1"/>
  <c r="AI154" i="1"/>
  <c r="AC160" i="1"/>
  <c r="AF164" i="1"/>
  <c r="AF168" i="1"/>
  <c r="AC168" i="1"/>
  <c r="AC178" i="1"/>
  <c r="AE182" i="1"/>
  <c r="AB182" i="1"/>
  <c r="AI182" i="1"/>
  <c r="AB188" i="1"/>
  <c r="AI188" i="1"/>
  <c r="AF190" i="1"/>
  <c r="AB191" i="1"/>
  <c r="AF194" i="1"/>
  <c r="AF197" i="1"/>
  <c r="AC200" i="1"/>
  <c r="AF200" i="1"/>
  <c r="AC206" i="1"/>
  <c r="AC211" i="1"/>
  <c r="AD223" i="1" a="1"/>
  <c r="AD223" i="1" s="1"/>
  <c r="AG223" i="1" s="1"/>
  <c r="AE223" i="1"/>
  <c r="AF223" i="1" s="1"/>
  <c r="AC235" i="1"/>
  <c r="AF235" i="1"/>
  <c r="AD154" i="1" a="1"/>
  <c r="AD154" i="1" s="1"/>
  <c r="AG154" i="1" s="1"/>
  <c r="AD170" i="1" a="1"/>
  <c r="AD170" i="1" s="1"/>
  <c r="AG170" i="1" s="1"/>
  <c r="AD188" i="1" a="1"/>
  <c r="AD188" i="1" s="1"/>
  <c r="AG188" i="1" s="1"/>
  <c r="AE191" i="1"/>
  <c r="AF203" i="1"/>
  <c r="AF209" i="1"/>
  <c r="AF214" i="1"/>
  <c r="AF217" i="1"/>
  <c r="AE154" i="1"/>
  <c r="AD158" i="1" a="1"/>
  <c r="AD158" i="1" s="1"/>
  <c r="AG158" i="1" s="1"/>
  <c r="AE170" i="1"/>
  <c r="AF172" i="1"/>
  <c r="AD182" i="1" a="1"/>
  <c r="AD182" i="1" s="1"/>
  <c r="AG182" i="1" s="1"/>
  <c r="AF183" i="1"/>
  <c r="AE188" i="1"/>
  <c r="AE189" i="1"/>
  <c r="AB189" i="1"/>
  <c r="AI189" i="1"/>
  <c r="AD202" i="1" a="1"/>
  <c r="AD202" i="1" s="1"/>
  <c r="AG202" i="1" s="1"/>
  <c r="AH202" i="1"/>
  <c r="AB202" i="1"/>
  <c r="AC209" i="1"/>
  <c r="AC214" i="1"/>
  <c r="AC217" i="1"/>
  <c r="AF219" i="1"/>
  <c r="AB225" i="1"/>
  <c r="AE225" i="1"/>
  <c r="AD225" i="1" a="1"/>
  <c r="AD225" i="1" s="1"/>
  <c r="AG225" i="1" s="1"/>
  <c r="AF226" i="1"/>
  <c r="G11" i="26"/>
  <c r="AF232" i="1"/>
  <c r="AC238" i="1"/>
  <c r="AF169" i="1" l="1"/>
  <c r="AF186" i="1"/>
  <c r="AG122" i="1"/>
  <c r="AF85" i="1"/>
  <c r="AF142" i="1"/>
  <c r="AF158" i="1"/>
  <c r="AF201" i="1"/>
  <c r="AF89" i="1"/>
  <c r="AF117" i="1"/>
  <c r="AF36" i="1"/>
  <c r="AH122" i="1"/>
  <c r="AF122" i="1"/>
  <c r="AF91" i="1"/>
  <c r="AC6" i="1"/>
  <c r="AF155" i="1"/>
  <c r="AF17" i="1"/>
  <c r="AF76" i="1"/>
  <c r="AH120" i="1"/>
  <c r="AC89" i="1"/>
  <c r="AF119" i="1"/>
  <c r="AC119" i="1"/>
  <c r="AC117" i="1"/>
  <c r="AC85" i="1"/>
  <c r="AG120" i="1"/>
  <c r="AF26" i="1"/>
  <c r="AF145" i="1"/>
  <c r="AF225" i="1"/>
  <c r="AC225" i="1"/>
  <c r="G9" i="26"/>
  <c r="AF170" i="1"/>
  <c r="AC170" i="1"/>
  <c r="AC113" i="1"/>
  <c r="AF113" i="1"/>
  <c r="F6" i="25"/>
  <c r="AC154" i="1"/>
  <c r="AF154" i="1"/>
  <c r="F2" i="25"/>
  <c r="AF130" i="1"/>
  <c r="AC130" i="1"/>
  <c r="AF102" i="1"/>
  <c r="AC102" i="1"/>
  <c r="AF70" i="1"/>
  <c r="AC70" i="1"/>
  <c r="AF189" i="1"/>
  <c r="AC189" i="1"/>
  <c r="AC182" i="1"/>
  <c r="AF182" i="1"/>
  <c r="AF185" i="1"/>
  <c r="AC185" i="1"/>
  <c r="AF97" i="1"/>
  <c r="AC97" i="1"/>
  <c r="AC163" i="1"/>
  <c r="AF163" i="1"/>
  <c r="AC174" i="1"/>
  <c r="AF174" i="1"/>
  <c r="AF9" i="1"/>
  <c r="AC191" i="1"/>
  <c r="AF191" i="1"/>
  <c r="F7" i="25"/>
  <c r="F4" i="25"/>
  <c r="AF148" i="1"/>
  <c r="AC148" i="1"/>
  <c r="AF127" i="1"/>
  <c r="AC127" i="1"/>
  <c r="AC135" i="1"/>
  <c r="AF135" i="1"/>
  <c r="AC60" i="1"/>
  <c r="AF60" i="1"/>
  <c r="AC116" i="1"/>
  <c r="AF116" i="1"/>
  <c r="AF45" i="1"/>
  <c r="AC45" i="1"/>
  <c r="AC28" i="1"/>
  <c r="AF28" i="1"/>
  <c r="AF202" i="1"/>
  <c r="AC202" i="1"/>
  <c r="AC11" i="1"/>
  <c r="AF11" i="1"/>
  <c r="G4" i="26"/>
  <c r="AF188" i="1"/>
  <c r="AC188" i="1"/>
  <c r="AF107" i="1"/>
  <c r="AC107" i="1"/>
  <c r="AF120" i="1"/>
  <c r="AI120" i="1"/>
  <c r="F5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D112" authorId="0" shapeId="0" xr:uid="{00000000-0006-0000-0000-000001000000}">
      <text>
        <r>
          <rPr>
            <sz val="11"/>
            <rFont val="Calibri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Total - lowest score</t>
        </r>
      </text>
    </comment>
  </commentList>
</comments>
</file>

<file path=xl/sharedStrings.xml><?xml version="1.0" encoding="utf-8"?>
<sst xmlns="http://schemas.openxmlformats.org/spreadsheetml/2006/main" count="2284" uniqueCount="707">
  <si>
    <t>2025 Grantham Running Club Championship Series</t>
  </si>
  <si>
    <t>Name</t>
  </si>
  <si>
    <t>Gender</t>
  </si>
  <si>
    <t>Age</t>
  </si>
  <si>
    <t>Folksworth 15  √</t>
  </si>
  <si>
    <t>Stamford 30k  √</t>
  </si>
  <si>
    <t>North Lincs Half  √</t>
  </si>
  <si>
    <t>Retford Half  √</t>
  </si>
  <si>
    <t>City of Lincoln 10k  √</t>
  </si>
  <si>
    <t>Langtoft 10k  √</t>
  </si>
  <si>
    <t>Doddington Hall 
parkrun  √</t>
  </si>
  <si>
    <t>Beeston AC Trent 5  √</t>
  </si>
  <si>
    <t>LWAC 5k Series 
(RACE 1)  √</t>
  </si>
  <si>
    <t>Peterborough 5k Series 
(RACE 2) √</t>
  </si>
  <si>
    <t>GRC 5k √</t>
  </si>
  <si>
    <t>Whissendine 6ix √</t>
  </si>
  <si>
    <t>Heckington Show 10 √</t>
  </si>
  <si>
    <t>Bassingham Bash √</t>
  </si>
  <si>
    <t>Sleaford 10k √</t>
  </si>
  <si>
    <t>Watermead parkrun √</t>
  </si>
  <si>
    <t>Great Eastern Run √</t>
  </si>
  <si>
    <t>Worksop Halloween Half √</t>
  </si>
  <si>
    <t>Derby 10 √</t>
  </si>
  <si>
    <t>Doncaster 10k √</t>
  </si>
  <si>
    <t>Keyworth Turkey Trot Half √</t>
  </si>
  <si>
    <t>Joker</t>
  </si>
  <si>
    <t>TOTAL</t>
  </si>
  <si>
    <t>TOTAL POINTS</t>
  </si>
  <si>
    <t>GP Score (6 Scores)</t>
  </si>
  <si>
    <t>Races</t>
  </si>
  <si>
    <t>Average of ALL Races</t>
  </si>
  <si>
    <t>Average of 'Counting Races'</t>
  </si>
  <si>
    <t>Max Score</t>
  </si>
  <si>
    <t>Lowest Score</t>
  </si>
  <si>
    <t>Notes</t>
  </si>
  <si>
    <t>Addelle Pattison</t>
  </si>
  <si>
    <t>F</t>
  </si>
  <si>
    <t>Adrian Land</t>
  </si>
  <si>
    <t>M</t>
  </si>
  <si>
    <t>Agnes Van Rheinberg</t>
  </si>
  <si>
    <t>Alan Carley</t>
  </si>
  <si>
    <t>Alex Curtis (2nd Claim)</t>
  </si>
  <si>
    <t>Amelia Britten</t>
  </si>
  <si>
    <t>26/11/1999</t>
  </si>
  <si>
    <t>Amy Jameson</t>
  </si>
  <si>
    <t>Amy Jennison</t>
  </si>
  <si>
    <t>Andrea Ward</t>
  </si>
  <si>
    <t>Andrew Devine</t>
  </si>
  <si>
    <t>Andrew Goddard</t>
  </si>
  <si>
    <t>Andrew MacAllister</t>
  </si>
  <si>
    <t>Andrew Pask</t>
  </si>
  <si>
    <t>Anna Harding</t>
  </si>
  <si>
    <t>Anne Fleming</t>
  </si>
  <si>
    <t>04/03/1966</t>
  </si>
  <si>
    <t>Anthony Boyle</t>
  </si>
  <si>
    <t>Balint Beni</t>
  </si>
  <si>
    <t>Belinda Baker</t>
  </si>
  <si>
    <t>Ben Hatherley</t>
  </si>
  <si>
    <t>Ben Mason</t>
  </si>
  <si>
    <t>Beth Frisby</t>
  </si>
  <si>
    <t>Bethan Speirs-Davies</t>
  </si>
  <si>
    <t>Brendon Buckley</t>
  </si>
  <si>
    <t>Brian Hawkins</t>
  </si>
  <si>
    <t>Briarny Hayes</t>
  </si>
  <si>
    <t>Bronte Camm</t>
  </si>
  <si>
    <t>Cameron Hoggan</t>
  </si>
  <si>
    <t>Carlene Veasey</t>
  </si>
  <si>
    <t>29/07/1988</t>
  </si>
  <si>
    <t>Carol Storey</t>
  </si>
  <si>
    <t>Carole Eldred</t>
  </si>
  <si>
    <t>Carole Piggot</t>
  </si>
  <si>
    <t>Caroline Davis</t>
  </si>
  <si>
    <t>Catherine Payne</t>
  </si>
  <si>
    <t>Catherine Pell</t>
  </si>
  <si>
    <t>Catherine Wallace</t>
  </si>
  <si>
    <t>11/05/1968</t>
  </si>
  <si>
    <t>Charlotte Wood</t>
  </si>
  <si>
    <t>Chetna Mistry</t>
  </si>
  <si>
    <t>Chris Smith</t>
  </si>
  <si>
    <t>Christine Sawyer</t>
  </si>
  <si>
    <t>10/12/1958</t>
  </si>
  <si>
    <t>Christopher Limmer</t>
  </si>
  <si>
    <t>Christopher Moore</t>
  </si>
  <si>
    <t>CJ Walker</t>
  </si>
  <si>
    <t>Clare Mitchell</t>
  </si>
  <si>
    <t>Clare Smith</t>
  </si>
  <si>
    <t>Clive George</t>
  </si>
  <si>
    <t>Craig Drury</t>
  </si>
  <si>
    <t>Dale Towning</t>
  </si>
  <si>
    <t>Daniel Pearce</t>
  </si>
  <si>
    <t>Daniel Wallace</t>
  </si>
  <si>
    <t>13/11/1968</t>
  </si>
  <si>
    <t>Darren Harley</t>
  </si>
  <si>
    <t>Dave Temperton</t>
  </si>
  <si>
    <t>David Amos-Reeves</t>
  </si>
  <si>
    <t>David Lewis</t>
  </si>
  <si>
    <t>David Parker</t>
  </si>
  <si>
    <t>David Poole</t>
  </si>
  <si>
    <t>26/10/1991</t>
  </si>
  <si>
    <t>Davina Honeywood</t>
  </si>
  <si>
    <t>Dean Riggall</t>
  </si>
  <si>
    <t>Edina Burns</t>
  </si>
  <si>
    <t>Emily Price</t>
  </si>
  <si>
    <t>Emma Bannister</t>
  </si>
  <si>
    <t>Emma Duncan</t>
  </si>
  <si>
    <t>Emma Hopkinson</t>
  </si>
  <si>
    <t>Emma Weighill</t>
  </si>
  <si>
    <t>Esther Fraser-Betts</t>
  </si>
  <si>
    <t>Fraser Marshall</t>
  </si>
  <si>
    <t>Gav Meadows</t>
  </si>
  <si>
    <t>Gavin Potter</t>
  </si>
  <si>
    <t>Gayle Smith</t>
  </si>
  <si>
    <t>Gena Smith</t>
  </si>
  <si>
    <t>George Szkoda</t>
  </si>
  <si>
    <t>Georgia Green</t>
  </si>
  <si>
    <t>Hannah Beckett</t>
  </si>
  <si>
    <t>Hannah Whelan</t>
  </si>
  <si>
    <t>Hannah Land (Whittaker)</t>
  </si>
  <si>
    <t>Harriet Morgan</t>
  </si>
  <si>
    <t>Helen Marshall</t>
  </si>
  <si>
    <t>Hina Mistry-Moulton</t>
  </si>
  <si>
    <t>Holly Durham</t>
  </si>
  <si>
    <t>Holly Wragg</t>
  </si>
  <si>
    <t>Ian Burridge</t>
  </si>
  <si>
    <t>Jack Dodwell</t>
  </si>
  <si>
    <t>Jack Heathershaw</t>
  </si>
  <si>
    <t>Jack Holroyd</t>
  </si>
  <si>
    <t>Jacqueline Jacobs</t>
  </si>
  <si>
    <t>Jacquline Anderson</t>
  </si>
  <si>
    <t>Jaimie Lord</t>
  </si>
  <si>
    <t>Jake Richardson</t>
  </si>
  <si>
    <t>James McMullen</t>
  </si>
  <si>
    <t>Jason Blair</t>
  </si>
  <si>
    <t>Jason Walker</t>
  </si>
  <si>
    <t>Jeni Crompton</t>
  </si>
  <si>
    <t>Jessica Taylor</t>
  </si>
  <si>
    <t>Jingbiao Yang</t>
  </si>
  <si>
    <t>Jo Grace</t>
  </si>
  <si>
    <t>Joaquim Jeronimo</t>
  </si>
  <si>
    <t>Joe Clarke</t>
  </si>
  <si>
    <t>21/12/1986</t>
  </si>
  <si>
    <t>Joe Diggins</t>
  </si>
  <si>
    <t>Jon Whittaker</t>
  </si>
  <si>
    <t>Jonathan Gilbert</t>
  </si>
  <si>
    <t>Joni Goodband</t>
  </si>
  <si>
    <t>Joshua Harlock</t>
  </si>
  <si>
    <t>Judi Allsopp</t>
  </si>
  <si>
    <t>Julia Hallam</t>
  </si>
  <si>
    <t>Julie Gilbert</t>
  </si>
  <si>
    <t>Julie Larkin</t>
  </si>
  <si>
    <t>Julie Stewart</t>
  </si>
  <si>
    <t>Karen Boyle</t>
  </si>
  <si>
    <t>Karl Clark</t>
  </si>
  <si>
    <t>Kate Marshall</t>
  </si>
  <si>
    <t>Katherine Thompson</t>
  </si>
  <si>
    <t>Kathleen Gray</t>
  </si>
  <si>
    <t>Katie Wallace</t>
  </si>
  <si>
    <t>Kevin Wallace</t>
  </si>
  <si>
    <t>19/07/1974</t>
  </si>
  <si>
    <t>Kris Radford</t>
  </si>
  <si>
    <t>Laura Pigott</t>
  </si>
  <si>
    <t>Leanne Castle</t>
  </si>
  <si>
    <t>Lisa Burn</t>
  </si>
  <si>
    <t>Lisa Sharp</t>
  </si>
  <si>
    <t>Lisa Williams</t>
  </si>
  <si>
    <t>Lizzy Soper</t>
  </si>
  <si>
    <t>Louise Kennedy</t>
  </si>
  <si>
    <t>Louise Lee</t>
  </si>
  <si>
    <t>Luanne Morton</t>
  </si>
  <si>
    <t>Luke Turner</t>
  </si>
  <si>
    <t>Marie Gibson</t>
  </si>
  <si>
    <t>Marie Tainton</t>
  </si>
  <si>
    <t>Marjorie Spendlow</t>
  </si>
  <si>
    <t>Mark Angeloni</t>
  </si>
  <si>
    <t>Mark Carter</t>
  </si>
  <si>
    <t>Mark Edwards</t>
  </si>
  <si>
    <t>Mark Rice</t>
  </si>
  <si>
    <t>Mark Toms</t>
  </si>
  <si>
    <t>25/03/1964</t>
  </si>
  <si>
    <t>Martin Carter</t>
  </si>
  <si>
    <t>Martin Kay</t>
  </si>
  <si>
    <t>Martin Rodell</t>
  </si>
  <si>
    <t>Martyn Wand</t>
  </si>
  <si>
    <t>Marzena Dvorska</t>
  </si>
  <si>
    <t>Matt Fryer</t>
  </si>
  <si>
    <t>Matthew Atter</t>
  </si>
  <si>
    <t>Matthew Kingston-Lee</t>
  </si>
  <si>
    <t>Matthew Oswin</t>
  </si>
  <si>
    <t>Matthew Sadler</t>
  </si>
  <si>
    <t>Matthew Williamson</t>
  </si>
  <si>
    <t>Melissa Winter</t>
  </si>
  <si>
    <t>Michelle Parczuk</t>
  </si>
  <si>
    <t>Naomi Rivers</t>
  </si>
  <si>
    <t>Natalie Hardwick</t>
  </si>
  <si>
    <t>Neil Jameson</t>
  </si>
  <si>
    <t>Nev Chamberlain</t>
  </si>
  <si>
    <t>17/06/1961</t>
  </si>
  <si>
    <t>Nic Webster</t>
  </si>
  <si>
    <t>Nicci Whittaker</t>
  </si>
  <si>
    <t>Nicholas Thorpe</t>
  </si>
  <si>
    <t>Nick Marshall</t>
  </si>
  <si>
    <t>Nick Payne</t>
  </si>
  <si>
    <t>Nicky Burtt</t>
  </si>
  <si>
    <t>Nicola Cottam</t>
  </si>
  <si>
    <t>Nicola Ruston-Litchfield</t>
  </si>
  <si>
    <t>Owen Wainwright</t>
  </si>
  <si>
    <t>Paul Davidson (2nd Claim)</t>
  </si>
  <si>
    <t>Paul Davis</t>
  </si>
  <si>
    <t>Paul Jepson</t>
  </si>
  <si>
    <t>Paul Kelly</t>
  </si>
  <si>
    <t>Paul Rushworth</t>
  </si>
  <si>
    <t>Paula Ebbins</t>
  </si>
  <si>
    <t>Penny Hodges</t>
  </si>
  <si>
    <t>Peter Bonner</t>
  </si>
  <si>
    <t>Peter Jennings</t>
  </si>
  <si>
    <t>Peter Storey</t>
  </si>
  <si>
    <t>Piers Pye-Watson</t>
  </si>
  <si>
    <t>Rachel Hamilton</t>
  </si>
  <si>
    <t>Rachel Metcalfe</t>
  </si>
  <si>
    <t>Rachel Pattison</t>
  </si>
  <si>
    <t>Rebecca Hallett</t>
  </si>
  <si>
    <t>Rebecca Harper</t>
  </si>
  <si>
    <t>Rhys Nicholls</t>
  </si>
  <si>
    <t>Richard Dobbs</t>
  </si>
  <si>
    <t>Richard Payne</t>
  </si>
  <si>
    <t>Richard Ruston-Litchfield</t>
  </si>
  <si>
    <t>Richard Urquhart</t>
  </si>
  <si>
    <t>Riley Maksymiw-Magan</t>
  </si>
  <si>
    <t>Robert Croston</t>
  </si>
  <si>
    <t>Robert Howbrook</t>
  </si>
  <si>
    <t>Robert McArdle</t>
  </si>
  <si>
    <t>Robert Pask</t>
  </si>
  <si>
    <t>Robin Atter</t>
  </si>
  <si>
    <t>Rosalind Sadler</t>
  </si>
  <si>
    <t>Ross Warden</t>
  </si>
  <si>
    <t>18/05/1983</t>
  </si>
  <si>
    <t>Russel Whittaker</t>
  </si>
  <si>
    <t>Russell Maksymiw</t>
  </si>
  <si>
    <t>Sally Copley</t>
  </si>
  <si>
    <t>Sally Pygott</t>
  </si>
  <si>
    <t>Sam Caton</t>
  </si>
  <si>
    <t>07/12/1993</t>
  </si>
  <si>
    <t>Sam Dodwell</t>
  </si>
  <si>
    <t>Sammi French</t>
  </si>
  <si>
    <t>Samuel Jepson</t>
  </si>
  <si>
    <t>Sarah Cartwright</t>
  </si>
  <si>
    <t>Sarah Chynoweth</t>
  </si>
  <si>
    <t>Sarah High</t>
  </si>
  <si>
    <t>Sarah Holroyd</t>
  </si>
  <si>
    <t>Sarah Teal</t>
  </si>
  <si>
    <t>Scott Jones</t>
  </si>
  <si>
    <t>Sean Keegan</t>
  </si>
  <si>
    <t>Shannon Walker</t>
  </si>
  <si>
    <t>Simon Allsopp</t>
  </si>
  <si>
    <t>Simon Hartley</t>
  </si>
  <si>
    <t>Simon Smith</t>
  </si>
  <si>
    <t>Sinead McDonnell</t>
  </si>
  <si>
    <t>Sky Parry</t>
  </si>
  <si>
    <t>Sophie Fletcher</t>
  </si>
  <si>
    <t>Stefan Latter</t>
  </si>
  <si>
    <t>Stephen Fay</t>
  </si>
  <si>
    <t>Stewart Pick</t>
  </si>
  <si>
    <t>Stuart Baty</t>
  </si>
  <si>
    <t>Stuart Reader</t>
  </si>
  <si>
    <t>Susan Copping</t>
  </si>
  <si>
    <t>26/05/1980</t>
  </si>
  <si>
    <t>Suzanne Angeloni</t>
  </si>
  <si>
    <t>Sylv Hull</t>
  </si>
  <si>
    <t>Thomas Feely</t>
  </si>
  <si>
    <t>Tommy Napier</t>
  </si>
  <si>
    <t>Tony Hart</t>
  </si>
  <si>
    <t>Tony Johnson</t>
  </si>
  <si>
    <t>Tracey Gell</t>
  </si>
  <si>
    <t>Tracy Webb</t>
  </si>
  <si>
    <t>Vicki Ball</t>
  </si>
  <si>
    <t>Vicki Hardy</t>
  </si>
  <si>
    <t>Vicky Willan</t>
  </si>
  <si>
    <t>Victoria Wainwright</t>
  </si>
  <si>
    <t>Warren Stark</t>
  </si>
  <si>
    <t>Wayne Baxter</t>
  </si>
  <si>
    <t>Wendy Fraser</t>
  </si>
  <si>
    <t>Wendy Smith</t>
  </si>
  <si>
    <t>Yvette Taylor</t>
  </si>
  <si>
    <t>Yvonne Buckley</t>
  </si>
  <si>
    <t>Zane Wojtowicz</t>
  </si>
  <si>
    <t>Zoë Wragg</t>
  </si>
  <si>
    <t>NAME</t>
  </si>
  <si>
    <t>CHIP TIME</t>
  </si>
  <si>
    <t>AG</t>
  </si>
  <si>
    <t>Robert Mcardle</t>
  </si>
  <si>
    <t>Peter</t>
  </si>
  <si>
    <t>Bonner</t>
  </si>
  <si>
    <t>Grantham Running Club</t>
  </si>
  <si>
    <t>Catherine</t>
  </si>
  <si>
    <t>Payne</t>
  </si>
  <si>
    <t>Robin</t>
  </si>
  <si>
    <t>Atter</t>
  </si>
  <si>
    <t>Time</t>
  </si>
  <si>
    <t>James Mcmullen</t>
  </si>
  <si>
    <t>PARKRUNNER</t>
  </si>
  <si>
    <t>GENDER</t>
  </si>
  <si>
    <t>AGE GROUP</t>
  </si>
  <si>
    <t>CLUB</t>
  </si>
  <si>
    <t>catherine PAYNE</t>
  </si>
  <si>
    <t>Female</t>
  </si>
  <si>
    <t>PB</t>
  </si>
  <si>
    <t>David POOLE</t>
  </si>
  <si>
    <t>Male</t>
  </si>
  <si>
    <t>Holly WRAGG</t>
  </si>
  <si>
    <t>Jaimie LORD</t>
  </si>
  <si>
    <t>Jo GRACE</t>
  </si>
  <si>
    <t>Joaquim JERONIMO</t>
  </si>
  <si>
    <t>Kevin WALLACE</t>
  </si>
  <si>
    <t>Marjorie SPENDLOW</t>
  </si>
  <si>
    <t>Mark TOMS</t>
  </si>
  <si>
    <t>Nicci WHITTAKER</t>
  </si>
  <si>
    <t>Fernale</t>
  </si>
  <si>
    <t>Nicola RUSTON-LITCHFIELD</t>
  </si>
  <si>
    <t>paul JEPSON</t>
  </si>
  <si>
    <t>peter JENNINGS</t>
  </si>
  <si>
    <t>Richard RUSTON-LITCHFIELD</t>
  </si>
  <si>
    <t>Richard URQUHART</t>
  </si>
  <si>
    <t>Robert MCARDLE</t>
  </si>
  <si>
    <t>ROSS WARDEN</t>
  </si>
  <si>
    <t>Russel WHITTAKER</t>
  </si>
  <si>
    <t>sam DODWELL</t>
  </si>
  <si>
    <t>sarah HIGH</t>
  </si>
  <si>
    <t>sylv HULL</t>
  </si>
  <si>
    <r>
      <t>zo</t>
    </r>
    <r>
      <rPr>
        <sz val="11"/>
        <rFont val="Aptos Narrow"/>
      </rPr>
      <t>ë</t>
    </r>
    <r>
      <rPr>
        <sz val="11"/>
        <rFont val="Calibri"/>
      </rPr>
      <t xml:space="preserve"> WRAGG</t>
    </r>
  </si>
  <si>
    <t>Heckington 10</t>
  </si>
  <si>
    <t>Place</t>
  </si>
  <si>
    <t>Bib</t>
  </si>
  <si>
    <t>Jake Richardson  (2nd Claim)</t>
  </si>
  <si>
    <t>Position</t>
  </si>
  <si>
    <t>Firstname</t>
  </si>
  <si>
    <t>Lastname</t>
  </si>
  <si>
    <t>Running Club</t>
  </si>
  <si>
    <t>Hannah</t>
  </si>
  <si>
    <t>Whittaker</t>
  </si>
  <si>
    <t>Hannah Whittaker</t>
  </si>
  <si>
    <t>Marjorie</t>
  </si>
  <si>
    <t>Spendlow</t>
  </si>
  <si>
    <t>Sarah</t>
  </si>
  <si>
    <t>High</t>
  </si>
  <si>
    <t>Addelle</t>
  </si>
  <si>
    <t>Pattison</t>
  </si>
  <si>
    <t>Russel</t>
  </si>
  <si>
    <t>Gavin</t>
  </si>
  <si>
    <t>Potter</t>
  </si>
  <si>
    <t>Samuel</t>
  </si>
  <si>
    <t>Jepson</t>
  </si>
  <si>
    <t>Joe</t>
  </si>
  <si>
    <t>Clarke</t>
  </si>
  <si>
    <t>Matthew</t>
  </si>
  <si>
    <t>Gav</t>
  </si>
  <si>
    <t>Meadows</t>
  </si>
  <si>
    <t>Adrian</t>
  </si>
  <si>
    <t>Land</t>
  </si>
  <si>
    <t>James</t>
  </si>
  <si>
    <t>McMullen</t>
  </si>
  <si>
    <t>Alan</t>
  </si>
  <si>
    <t>Carley</t>
  </si>
  <si>
    <t>Ben</t>
  </si>
  <si>
    <t>Mason</t>
  </si>
  <si>
    <t>Robert</t>
  </si>
  <si>
    <t>McArdle</t>
  </si>
  <si>
    <t>Robert McArdIe</t>
  </si>
  <si>
    <t>Tommy</t>
  </si>
  <si>
    <t>Napier</t>
  </si>
  <si>
    <t>Pos</t>
  </si>
  <si>
    <t>Club</t>
  </si>
  <si>
    <t>Chip time</t>
  </si>
  <si>
    <t>00:35:59</t>
  </si>
  <si>
    <t>00:36:27</t>
  </si>
  <si>
    <t>00:38:32</t>
  </si>
  <si>
    <t>00:41:12</t>
  </si>
  <si>
    <t>00:41:16</t>
  </si>
  <si>
    <t>00:42:06</t>
  </si>
  <si>
    <t>18/01/1992</t>
  </si>
  <si>
    <t>00:42:34</t>
  </si>
  <si>
    <t>00:43:40</t>
  </si>
  <si>
    <t>00:44:09</t>
  </si>
  <si>
    <t>00:44:20</t>
  </si>
  <si>
    <t>00:44:40</t>
  </si>
  <si>
    <t>00:44:53</t>
  </si>
  <si>
    <t>00:45:14</t>
  </si>
  <si>
    <t>00:46:08</t>
  </si>
  <si>
    <t>00:46:15</t>
  </si>
  <si>
    <t>00:46:53</t>
  </si>
  <si>
    <t>00:47:21</t>
  </si>
  <si>
    <t>00:47:40</t>
  </si>
  <si>
    <t>17/02/1995</t>
  </si>
  <si>
    <t>00:48:24</t>
  </si>
  <si>
    <t>00:49:39</t>
  </si>
  <si>
    <t>00:49:52</t>
  </si>
  <si>
    <t>00:50:32</t>
  </si>
  <si>
    <t>00:51:14</t>
  </si>
  <si>
    <t>00:52:13</t>
  </si>
  <si>
    <t>20/06/1989</t>
  </si>
  <si>
    <t>00:52:39</t>
  </si>
  <si>
    <t>00:55:05</t>
  </si>
  <si>
    <t>00:55:38</t>
  </si>
  <si>
    <t>00:56:25</t>
  </si>
  <si>
    <t>00:58:27</t>
  </si>
  <si>
    <t>00:59:47</t>
  </si>
  <si>
    <t>01:02:09</t>
  </si>
  <si>
    <t>01:02:21</t>
  </si>
  <si>
    <t>01:03:21</t>
  </si>
  <si>
    <t>01:09:16</t>
  </si>
  <si>
    <t>Lincoln 10k</t>
  </si>
  <si>
    <t>Chip Time</t>
  </si>
  <si>
    <t>LONDON</t>
  </si>
  <si>
    <t>Bonner, Peter (GBR)</t>
  </si>
  <si>
    <t>Duncan, Emma (GBR)</t>
  </si>
  <si>
    <t>Gilbert, Julie (GBR)</t>
  </si>
  <si>
    <t>Hamilton, Rachel (GBR)</t>
  </si>
  <si>
    <t>Marshall, Kate (GBR)</t>
  </si>
  <si>
    <t>Potter, Gavin (GBR)</t>
  </si>
  <si>
    <t>Pye-Watson, Piers (GBR)</t>
  </si>
  <si>
    <t>Amanda Stokes</t>
  </si>
  <si>
    <t>Smith, Simon (GBR)</t>
  </si>
  <si>
    <t>Whittaker, Russel (GBR)</t>
  </si>
  <si>
    <t>Manchester</t>
  </si>
  <si>
    <t>Zoe Wragg</t>
  </si>
  <si>
    <t>Boston</t>
  </si>
  <si>
    <t>Leeds</t>
  </si>
  <si>
    <t>Tokyo</t>
  </si>
  <si>
    <t>Shannon Bowkett</t>
  </si>
  <si>
    <t>Milton Keynes</t>
  </si>
  <si>
    <t>Gateshead</t>
  </si>
  <si>
    <t>Paris</t>
  </si>
  <si>
    <t>Brighton</t>
  </si>
  <si>
    <t>Team name</t>
  </si>
  <si>
    <t>Category</t>
  </si>
  <si>
    <t>50</t>
  </si>
  <si>
    <t>586</t>
  </si>
  <si>
    <t>Male 45-49</t>
  </si>
  <si>
    <t>1:42:40.7</t>
  </si>
  <si>
    <t>147</t>
  </si>
  <si>
    <t>781</t>
  </si>
  <si>
    <t>Female 40-44</t>
  </si>
  <si>
    <t>1:56:22.7</t>
  </si>
  <si>
    <t>240</t>
  </si>
  <si>
    <t>587</t>
  </si>
  <si>
    <t>Male 65-69</t>
  </si>
  <si>
    <t>2:07:57.2</t>
  </si>
  <si>
    <t>249</t>
  </si>
  <si>
    <t>843</t>
  </si>
  <si>
    <t>Male 50-54</t>
  </si>
  <si>
    <t>2:10:12.4</t>
  </si>
  <si>
    <t>264</t>
  </si>
  <si>
    <t>826</t>
  </si>
  <si>
    <t>Female 60-64</t>
  </si>
  <si>
    <t>2:11:50.3</t>
  </si>
  <si>
    <t>Dean</t>
  </si>
  <si>
    <t>Riggall</t>
  </si>
  <si>
    <t>Mcardle</t>
  </si>
  <si>
    <t>Warren</t>
  </si>
  <si>
    <t>Stark</t>
  </si>
  <si>
    <t>Craig</t>
  </si>
  <si>
    <t>Drury</t>
  </si>
  <si>
    <t>Caroline</t>
  </si>
  <si>
    <t>Davis</t>
  </si>
  <si>
    <t>Martyn</t>
  </si>
  <si>
    <t>Wand</t>
  </si>
  <si>
    <t>Simon</t>
  </si>
  <si>
    <t>Allsopp</t>
  </si>
  <si>
    <t>Gen Pos Category</t>
  </si>
  <si>
    <t>Vet35</t>
  </si>
  <si>
    <t>Vet45</t>
  </si>
  <si>
    <t>Vet55</t>
  </si>
  <si>
    <t>Vet40</t>
  </si>
  <si>
    <t>Senior</t>
  </si>
  <si>
    <t>Cat</t>
  </si>
  <si>
    <t>Champs</t>
  </si>
  <si>
    <t>GAVIN POTTER</t>
  </si>
  <si>
    <t>MV35</t>
  </si>
  <si>
    <t>GRANTHAM RUNNING CLUB</t>
  </si>
  <si>
    <t>Notts</t>
  </si>
  <si>
    <t>ALAN CARLEY</t>
  </si>
  <si>
    <t>MV55</t>
  </si>
  <si>
    <t>JAMES MCMULLEN</t>
  </si>
  <si>
    <t>MV45</t>
  </si>
  <si>
    <t>GAV MEADOWS</t>
  </si>
  <si>
    <t>MV40</t>
  </si>
  <si>
    <t>JASON BLAIR</t>
  </si>
  <si>
    <t>CATHERINE PAYNE</t>
  </si>
  <si>
    <t>FV55</t>
  </si>
  <si>
    <t>BEN MASON</t>
  </si>
  <si>
    <t>ROBERT HOWBROOK</t>
  </si>
  <si>
    <t>MV65</t>
  </si>
  <si>
    <t>ROBERT MCARDLE</t>
  </si>
  <si>
    <t>PAUL DAVIDSON</t>
  </si>
  <si>
    <t>GRANTHAM ATHLETIC CLUB</t>
  </si>
  <si>
    <t>parkrunner</t>
  </si>
  <si>
    <t>Age Group</t>
  </si>
  <si>
    <t>VM40-44</t>
  </si>
  <si>
    <t>Riley MAKSYMIW-MAGAN</t>
  </si>
  <si>
    <t>SM20-24</t>
  </si>
  <si>
    <t>SM30-34</t>
  </si>
  <si>
    <t>Samuel JEPSON</t>
  </si>
  <si>
    <t>VM35-39</t>
  </si>
  <si>
    <t>Gav MEADOWS</t>
  </si>
  <si>
    <t>Matthew ATTER</t>
  </si>
  <si>
    <t>Jack HEATHERSHAW</t>
  </si>
  <si>
    <t>James MCMULLEN</t>
  </si>
  <si>
    <t>VM45-49</t>
  </si>
  <si>
    <t>Robin ATTER</t>
  </si>
  <si>
    <t>Adrian LAND</t>
  </si>
  <si>
    <t>VM50-54</t>
  </si>
  <si>
    <t>Alan CARLEY</t>
  </si>
  <si>
    <t>VM55-59</t>
  </si>
  <si>
    <t>Ross WARDEN</t>
  </si>
  <si>
    <t>Hannah WHITTAKER</t>
  </si>
  <si>
    <t>VW45-49</t>
  </si>
  <si>
    <t>Russell MAKSYMIW</t>
  </si>
  <si>
    <t>Warren STARK</t>
  </si>
  <si>
    <t>Dale TOWNING</t>
  </si>
  <si>
    <t>Vicki BALL</t>
  </si>
  <si>
    <t>SW30-34</t>
  </si>
  <si>
    <t>Richard PAYNE</t>
  </si>
  <si>
    <t>Danny WALLACE</t>
  </si>
  <si>
    <t>Jason BLAIR</t>
  </si>
  <si>
    <t>Stuart BATY</t>
  </si>
  <si>
    <t>Tommy NAPIER</t>
  </si>
  <si>
    <t>VM60-64</t>
  </si>
  <si>
    <t>Paul DAVIS</t>
  </si>
  <si>
    <t>Caroline DAVIS</t>
  </si>
  <si>
    <t>VW55-59</t>
  </si>
  <si>
    <t>VW50-54</t>
  </si>
  <si>
    <t>SW25-29</t>
  </si>
  <si>
    <t>Michelle PARCZUK</t>
  </si>
  <si>
    <t>Paul JEPSON</t>
  </si>
  <si>
    <t>VM70-74</t>
  </si>
  <si>
    <t>Martin CARTER</t>
  </si>
  <si>
    <t>Vicki HARDY</t>
  </si>
  <si>
    <t>VW40-44</t>
  </si>
  <si>
    <t>Emma DUNCAN</t>
  </si>
  <si>
    <t>Richard DOBBS</t>
  </si>
  <si>
    <t>Susan COPPING</t>
  </si>
  <si>
    <t>Agnes VAN RHEINBERG</t>
  </si>
  <si>
    <t>Catherine WALLACE</t>
  </si>
  <si>
    <t>Owen WAINWRIGHT</t>
  </si>
  <si>
    <t>Julia HALLAM</t>
  </si>
  <si>
    <t>Simon HARTLEY</t>
  </si>
  <si>
    <t>Yvonne BUCKLEY</t>
  </si>
  <si>
    <t>VW60-64</t>
  </si>
  <si>
    <t>Christine SAWYER</t>
  </si>
  <si>
    <t>VW65-69</t>
  </si>
  <si>
    <t>Brendon BUCKLEY</t>
  </si>
  <si>
    <t>VM75-79</t>
  </si>
  <si>
    <t>First name</t>
  </si>
  <si>
    <t>Last name</t>
  </si>
  <si>
    <t>Concat</t>
  </si>
  <si>
    <t>DOB</t>
  </si>
  <si>
    <t>Today</t>
  </si>
  <si>
    <t>Age Grade</t>
  </si>
  <si>
    <t>Gold</t>
  </si>
  <si>
    <t>Silver+</t>
  </si>
  <si>
    <t>Amy</t>
  </si>
  <si>
    <t>Jameson</t>
  </si>
  <si>
    <t>Silver</t>
  </si>
  <si>
    <t>Andrea</t>
  </si>
  <si>
    <t>Ward</t>
  </si>
  <si>
    <t>Andrew</t>
  </si>
  <si>
    <t>Goddard</t>
  </si>
  <si>
    <t>Anthony</t>
  </si>
  <si>
    <t>Boyle</t>
  </si>
  <si>
    <t>Bethan</t>
  </si>
  <si>
    <t>Speirs-Davies</t>
  </si>
  <si>
    <t>Bronte</t>
  </si>
  <si>
    <t>Camm</t>
  </si>
  <si>
    <t>Wallace</t>
  </si>
  <si>
    <t>Christine</t>
  </si>
  <si>
    <t>Sawyer</t>
  </si>
  <si>
    <t>Christopher</t>
  </si>
  <si>
    <t>Moore</t>
  </si>
  <si>
    <t>Daniel</t>
  </si>
  <si>
    <t>Danny Wallace</t>
  </si>
  <si>
    <t>David</t>
  </si>
  <si>
    <t>Parker</t>
  </si>
  <si>
    <t>01/07/1954</t>
  </si>
  <si>
    <t>Poole</t>
  </si>
  <si>
    <t>Whelan</t>
  </si>
  <si>
    <t>Bronze+</t>
  </si>
  <si>
    <t>Bronze</t>
  </si>
  <si>
    <t>Holly</t>
  </si>
  <si>
    <t>Durham</t>
  </si>
  <si>
    <t>Jacquline</t>
  </si>
  <si>
    <t>Anderson</t>
  </si>
  <si>
    <t>Jaimie</t>
  </si>
  <si>
    <t>Lord</t>
  </si>
  <si>
    <t>mcmullen</t>
  </si>
  <si>
    <t>James mcmullen</t>
  </si>
  <si>
    <t>Jason</t>
  </si>
  <si>
    <t>Walker</t>
  </si>
  <si>
    <t>12/04/1983</t>
  </si>
  <si>
    <t>Joaquim</t>
  </si>
  <si>
    <t>Jeronimo</t>
  </si>
  <si>
    <t>Diggins</t>
  </si>
  <si>
    <t>Pewter+</t>
  </si>
  <si>
    <t>Julie</t>
  </si>
  <si>
    <t>Gilbert</t>
  </si>
  <si>
    <t>Leanne</t>
  </si>
  <si>
    <t>Castle</t>
  </si>
  <si>
    <t>Luke</t>
  </si>
  <si>
    <t>Turner</t>
  </si>
  <si>
    <t>Martin</t>
  </si>
  <si>
    <t>Carter</t>
  </si>
  <si>
    <t>Isaac</t>
  </si>
  <si>
    <t>Broomfield</t>
  </si>
  <si>
    <t>Isaac Broomfield</t>
  </si>
  <si>
    <t>Rodell</t>
  </si>
  <si>
    <t>Fryer</t>
  </si>
  <si>
    <t>Kingston-Lee</t>
  </si>
  <si>
    <t>Williamson</t>
  </si>
  <si>
    <t>Neil</t>
  </si>
  <si>
    <t>25/05/1968</t>
  </si>
  <si>
    <t>Nic</t>
  </si>
  <si>
    <t>Webster</t>
  </si>
  <si>
    <t>Nicky</t>
  </si>
  <si>
    <t>Burtt</t>
  </si>
  <si>
    <t>Nicola</t>
  </si>
  <si>
    <t>Ruston-Litchfield</t>
  </si>
  <si>
    <t>Paul</t>
  </si>
  <si>
    <t>Davidson</t>
  </si>
  <si>
    <t>Jennings</t>
  </si>
  <si>
    <t>Pewter</t>
  </si>
  <si>
    <t>Piers</t>
  </si>
  <si>
    <t>Pye-Watson</t>
  </si>
  <si>
    <t>Rachel</t>
  </si>
  <si>
    <t>Metcalfe</t>
  </si>
  <si>
    <t>Rhys</t>
  </si>
  <si>
    <t>Nicholls</t>
  </si>
  <si>
    <t>Richard</t>
  </si>
  <si>
    <t>Litchfield</t>
  </si>
  <si>
    <t>Riley</t>
  </si>
  <si>
    <t>Maksymiw-Magan</t>
  </si>
  <si>
    <t>Arleta</t>
  </si>
  <si>
    <t>Zydek</t>
  </si>
  <si>
    <t>Arleta Zydek</t>
  </si>
  <si>
    <t>Ross</t>
  </si>
  <si>
    <t>Warden</t>
  </si>
  <si>
    <t>Mark</t>
  </si>
  <si>
    <t>Szatkowski</t>
  </si>
  <si>
    <t>Mark Szatkowski</t>
  </si>
  <si>
    <t>Russell</t>
  </si>
  <si>
    <t>Maksymiw</t>
  </si>
  <si>
    <t>Russell Maksymiw Magan</t>
  </si>
  <si>
    <t>Sally</t>
  </si>
  <si>
    <t>Pygott</t>
  </si>
  <si>
    <t>10/10/1979</t>
  </si>
  <si>
    <t>Holroyd</t>
  </si>
  <si>
    <t>Copper+</t>
  </si>
  <si>
    <t xml:space="preserve">Scott </t>
  </si>
  <si>
    <t>Jones</t>
  </si>
  <si>
    <t>stefan</t>
  </si>
  <si>
    <t>latter</t>
  </si>
  <si>
    <t>stefan latter</t>
  </si>
  <si>
    <t>Stephen</t>
  </si>
  <si>
    <t>Fay</t>
  </si>
  <si>
    <t>Susan</t>
  </si>
  <si>
    <t>Copping</t>
  </si>
  <si>
    <t>Sylv</t>
  </si>
  <si>
    <t>Hull</t>
  </si>
  <si>
    <t>Tony</t>
  </si>
  <si>
    <t>Hart</t>
  </si>
  <si>
    <t>Yvonne</t>
  </si>
  <si>
    <t>Buckley</t>
  </si>
  <si>
    <r>
      <rPr>
        <sz val="11"/>
        <color rgb="FF000000"/>
        <rFont val="Calibri"/>
      </rPr>
      <t>Zo</t>
    </r>
    <r>
      <rPr>
        <b/>
        <sz val="11"/>
        <color rgb="FF000000"/>
        <rFont val="Aptos Narrow"/>
      </rPr>
      <t>ë</t>
    </r>
  </si>
  <si>
    <t>Wragg</t>
  </si>
  <si>
    <r>
      <rPr>
        <sz val="11"/>
        <color rgb="FF000000"/>
        <rFont val="Calibri"/>
      </rPr>
      <t>Zo</t>
    </r>
    <r>
      <rPr>
        <sz val="11"/>
        <color rgb="FF000000"/>
        <rFont val="Aptos Narrow"/>
      </rPr>
      <t>ë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Wragg</t>
    </r>
  </si>
  <si>
    <t>Clair</t>
  </si>
  <si>
    <t>Charleswor</t>
  </si>
  <si>
    <t>Clair Charleswor</t>
  </si>
  <si>
    <t>Sabrina</t>
  </si>
  <si>
    <t>Ellis</t>
  </si>
  <si>
    <t>Sabrina Ellis</t>
  </si>
  <si>
    <t>Gemma</t>
  </si>
  <si>
    <t>Dove</t>
  </si>
  <si>
    <t>Gemma Dove</t>
  </si>
  <si>
    <t>Sam</t>
  </si>
  <si>
    <t>Walters</t>
  </si>
  <si>
    <t>Sam Walters</t>
  </si>
  <si>
    <t>Stefan latter</t>
  </si>
  <si>
    <r>
      <rPr>
        <sz val="11"/>
        <color rgb="FF000000"/>
        <rFont val="Calibri"/>
      </rPr>
      <t>Zo</t>
    </r>
    <r>
      <rPr>
        <sz val="11"/>
        <color rgb="FF000000"/>
        <rFont val="Aptos Narrow"/>
      </rPr>
      <t>ë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Wragg</t>
    </r>
  </si>
  <si>
    <t>FINISH TIME</t>
  </si>
  <si>
    <t>Stefan LATTER</t>
  </si>
  <si>
    <t>Peter JENNINGS</t>
  </si>
  <si>
    <t>Robert HOWBROOK</t>
  </si>
  <si>
    <t>Martin RODELL</t>
  </si>
  <si>
    <t>GenderFM</t>
  </si>
  <si>
    <t>Tag</t>
  </si>
  <si>
    <r>
      <rPr>
        <sz val="10"/>
        <rFont val="Calibri"/>
      </rPr>
      <t>Zo</t>
    </r>
    <r>
      <rPr>
        <sz val="10"/>
        <rFont val="Aptos Narrow"/>
      </rPr>
      <t>ë</t>
    </r>
    <r>
      <rPr>
        <sz val="10"/>
        <rFont val="Calibri"/>
      </rPr>
      <t xml:space="preserve"> Wragg</t>
    </r>
  </si>
  <si>
    <t>Age Grading</t>
  </si>
  <si>
    <t>Cj Walker</t>
  </si>
  <si>
    <r>
      <t>Zo</t>
    </r>
    <r>
      <rPr>
        <sz val="11"/>
        <rFont val="Aptos Narrow"/>
      </rPr>
      <t>ë</t>
    </r>
    <r>
      <rPr>
        <sz val="11"/>
        <rFont val="Calibri"/>
      </rPr>
      <t xml:space="preserve"> Wragg</t>
    </r>
  </si>
  <si>
    <t>Pos.</t>
  </si>
  <si>
    <t>CC Score (Top 6 Scores)</t>
  </si>
  <si>
    <t>Average</t>
  </si>
  <si>
    <t>Best' Race of 2025</t>
  </si>
  <si>
    <t>Hannah Land</t>
  </si>
  <si>
    <t>10*</t>
  </si>
  <si>
    <t>Nicola Ruston-Litchfield*</t>
  </si>
  <si>
    <t>-</t>
  </si>
  <si>
    <r>
      <t xml:space="preserve">Oundle New year 10k  </t>
    </r>
    <r>
      <rPr>
        <sz val="11"/>
        <rFont val="Aptos Narrow"/>
        <family val="2"/>
      </rPr>
      <t>√</t>
    </r>
  </si>
  <si>
    <t>SPRING MARATHON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</si>
</sst>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400]h:mm:ss\ AM/PM"/>
  </numFmts>
  <fonts count="29">
    <font>
      <sz val="11"/>
      <name val="Calibri"/>
      <scheme val="minor"/>
    </font>
    <font>
      <b/>
      <u/>
      <sz val="48"/>
      <color rgb="FF8BC036"/>
      <name val="Calibri"/>
    </font>
    <font>
      <sz val="11"/>
      <name val="Calibri"/>
    </font>
    <font>
      <sz val="11"/>
      <name val="Calibri"/>
    </font>
    <font>
      <b/>
      <sz val="11"/>
      <color rgb="FF9BCD4B"/>
      <name val="Calibri"/>
    </font>
    <font>
      <b/>
      <sz val="11"/>
      <name val="Calibri"/>
    </font>
    <font>
      <sz val="11"/>
      <name val="Calibri"/>
    </font>
    <font>
      <sz val="11"/>
      <color rgb="FF000000"/>
      <name val="Calibri"/>
    </font>
    <font>
      <b/>
      <sz val="11"/>
      <color rgb="FF92D050"/>
      <name val="Calibri"/>
    </font>
    <font>
      <b/>
      <sz val="11"/>
      <name val="Calibri"/>
    </font>
    <font>
      <sz val="11"/>
      <color rgb="FFFF0000"/>
      <name val="Calibri"/>
    </font>
    <font>
      <sz val="10"/>
      <name val="Arial"/>
    </font>
    <font>
      <b/>
      <sz val="10"/>
      <name val="Arial"/>
    </font>
    <font>
      <b/>
      <sz val="11"/>
      <color rgb="FF00000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u/>
      <sz val="10"/>
      <name val="Calibri"/>
    </font>
    <font>
      <b/>
      <u/>
      <sz val="10"/>
      <name val="Calibri"/>
    </font>
    <font>
      <b/>
      <u/>
      <sz val="11"/>
      <name val="Calibri"/>
    </font>
    <font>
      <sz val="11"/>
      <name val="Aptos Narrow"/>
    </font>
    <font>
      <b/>
      <sz val="11"/>
      <color rgb="FF000000"/>
      <name val="Aptos Narrow"/>
    </font>
    <font>
      <sz val="11"/>
      <color rgb="FF000000"/>
      <name val="Aptos Narrow"/>
    </font>
    <font>
      <sz val="10"/>
      <name val="Aptos Narrow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u/>
      <sz val="11"/>
      <name val="Calibri"/>
      <family val="2"/>
    </font>
    <font>
      <sz val="11"/>
      <color rgb="FF9BCD4B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9BCD4B"/>
        <bgColor rgb="FF9BCD4B"/>
      </patternFill>
    </fill>
    <fill>
      <patternFill patternType="solid">
        <fgColor rgb="FF00CC00"/>
        <bgColor rgb="FF00CC00"/>
      </patternFill>
    </fill>
    <fill>
      <patternFill patternType="solid">
        <fgColor rgb="FF7F7F7F"/>
        <bgColor rgb="FF7F7F7F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EB032"/>
        <bgColor rgb="FFCEB032"/>
      </patternFill>
    </fill>
    <fill>
      <patternFill patternType="solid">
        <fgColor rgb="FFD4D2D2"/>
        <bgColor rgb="FFD4D2D2"/>
      </patternFill>
    </fill>
    <fill>
      <patternFill patternType="solid">
        <fgColor rgb="FFCD4109"/>
        <bgColor rgb="FFCD4109"/>
      </patternFill>
    </fill>
    <fill>
      <patternFill patternType="solid">
        <fgColor rgb="FFC55A11"/>
        <bgColor rgb="FFC55A11"/>
      </patternFill>
    </fill>
    <fill>
      <patternFill patternType="solid">
        <fgColor rgb="FFD0CECE"/>
        <bgColor rgb="FFD0CECE"/>
      </patternFill>
    </fill>
    <fill>
      <patternFill patternType="solid">
        <fgColor rgb="FF3A3838"/>
        <bgColor rgb="FF3A3838"/>
      </patternFill>
    </fill>
    <fill>
      <patternFill patternType="solid">
        <fgColor rgb="FFF7CAAC"/>
        <bgColor rgb="FFF7CAAC"/>
      </patternFill>
    </fill>
    <fill>
      <patternFill patternType="solid">
        <fgColor rgb="FF97FF97"/>
        <bgColor rgb="FF97FF97"/>
      </patternFill>
    </fill>
    <fill>
      <patternFill patternType="solid">
        <fgColor rgb="FFE1FFE1"/>
        <bgColor rgb="FFE1FFE1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14" fontId="4" fillId="5" borderId="5" xfId="0" applyNumberFormat="1" applyFont="1" applyFill="1" applyBorder="1" applyAlignment="1">
      <alignment horizontal="center"/>
    </xf>
    <xf numFmtId="10" fontId="3" fillId="5" borderId="5" xfId="0" applyNumberFormat="1" applyFont="1" applyFill="1" applyBorder="1" applyAlignment="1">
      <alignment horizontal="center" vertical="center"/>
    </xf>
    <xf numFmtId="10" fontId="4" fillId="5" borderId="5" xfId="0" applyNumberFormat="1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1" fontId="4" fillId="5" borderId="5" xfId="0" applyNumberFormat="1" applyFont="1" applyFill="1" applyBorder="1" applyAlignment="1">
      <alignment horizontal="center" vertical="center"/>
    </xf>
    <xf numFmtId="10" fontId="3" fillId="0" borderId="0" xfId="0" applyNumberFormat="1" applyFont="1"/>
    <xf numFmtId="0" fontId="3" fillId="0" borderId="5" xfId="0" applyFont="1" applyBorder="1" applyAlignment="1">
      <alignment horizontal="center"/>
    </xf>
    <xf numFmtId="10" fontId="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4" fillId="5" borderId="9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4" fillId="5" borderId="9" xfId="0" applyFont="1" applyFill="1" applyBorder="1" applyAlignment="1">
      <alignment horizontal="center"/>
    </xf>
    <xf numFmtId="10" fontId="3" fillId="6" borderId="5" xfId="0" applyNumberFormat="1" applyFont="1" applyFill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0" fontId="4" fillId="5" borderId="13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/>
    <xf numFmtId="10" fontId="5" fillId="0" borderId="12" xfId="0" applyNumberFormat="1" applyFont="1" applyBorder="1" applyAlignment="1">
      <alignment horizontal="center" vertical="center"/>
    </xf>
    <xf numFmtId="10" fontId="3" fillId="5" borderId="9" xfId="0" applyNumberFormat="1" applyFont="1" applyFill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/>
    </xf>
    <xf numFmtId="10" fontId="4" fillId="5" borderId="9" xfId="0" applyNumberFormat="1" applyFont="1" applyFill="1" applyBorder="1" applyAlignment="1">
      <alignment horizontal="center" vertical="center"/>
    </xf>
    <xf numFmtId="1" fontId="4" fillId="5" borderId="9" xfId="0" applyNumberFormat="1" applyFont="1" applyFill="1" applyBorder="1" applyAlignment="1">
      <alignment horizontal="center" vertical="center"/>
    </xf>
    <xf numFmtId="10" fontId="3" fillId="0" borderId="12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0" fontId="8" fillId="5" borderId="5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1" fontId="8" fillId="5" borderId="5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10" fontId="4" fillId="5" borderId="14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1" fontId="4" fillId="5" borderId="14" xfId="0" applyNumberFormat="1" applyFont="1" applyFill="1" applyBorder="1" applyAlignment="1">
      <alignment horizontal="center" vertical="center"/>
    </xf>
    <xf numFmtId="21" fontId="3" fillId="0" borderId="0" xfId="0" applyNumberFormat="1" applyFont="1"/>
    <xf numFmtId="46" fontId="3" fillId="0" borderId="0" xfId="0" applyNumberFormat="1" applyFont="1"/>
    <xf numFmtId="20" fontId="3" fillId="0" borderId="0" xfId="0" applyNumberFormat="1" applyFont="1"/>
    <xf numFmtId="1" fontId="2" fillId="0" borderId="0" xfId="0" applyNumberFormat="1" applyFont="1"/>
    <xf numFmtId="168" fontId="3" fillId="0" borderId="0" xfId="0" applyNumberFormat="1" applyFont="1"/>
    <xf numFmtId="0" fontId="3" fillId="4" borderId="9" xfId="0" applyFont="1" applyFill="1" applyBorder="1"/>
    <xf numFmtId="0" fontId="5" fillId="0" borderId="0" xfId="0" applyFont="1"/>
    <xf numFmtId="1" fontId="3" fillId="0" borderId="0" xfId="0" applyNumberFormat="1" applyFont="1"/>
    <xf numFmtId="14" fontId="3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1" fontId="3" fillId="0" borderId="0" xfId="0" applyNumberFormat="1" applyFont="1" applyAlignment="1">
      <alignment vertical="center" wrapText="1"/>
    </xf>
    <xf numFmtId="0" fontId="3" fillId="0" borderId="9" xfId="0" applyFont="1" applyBorder="1"/>
    <xf numFmtId="0" fontId="3" fillId="0" borderId="9" xfId="0" applyFont="1" applyBorder="1" applyAlignment="1">
      <alignment vertical="center" wrapText="1"/>
    </xf>
    <xf numFmtId="21" fontId="3" fillId="0" borderId="9" xfId="0" applyNumberFormat="1" applyFont="1" applyBorder="1" applyAlignment="1">
      <alignment vertical="center" wrapText="1"/>
    </xf>
    <xf numFmtId="10" fontId="3" fillId="0" borderId="9" xfId="0" applyNumberFormat="1" applyFont="1" applyBorder="1"/>
    <xf numFmtId="0" fontId="3" fillId="7" borderId="9" xfId="0" applyFont="1" applyFill="1" applyBorder="1"/>
    <xf numFmtId="0" fontId="3" fillId="7" borderId="9" xfId="0" applyFont="1" applyFill="1" applyBorder="1" applyAlignment="1">
      <alignment vertical="center" wrapText="1"/>
    </xf>
    <xf numFmtId="21" fontId="3" fillId="7" borderId="9" xfId="0" applyNumberFormat="1" applyFont="1" applyFill="1" applyBorder="1" applyAlignment="1">
      <alignment vertical="center" wrapText="1"/>
    </xf>
    <xf numFmtId="0" fontId="6" fillId="7" borderId="9" xfId="0" applyFont="1" applyFill="1" applyBorder="1"/>
    <xf numFmtId="21" fontId="3" fillId="7" borderId="9" xfId="0" applyNumberFormat="1" applyFont="1" applyFill="1" applyBorder="1"/>
    <xf numFmtId="21" fontId="3" fillId="0" borderId="9" xfId="0" applyNumberFormat="1" applyFont="1" applyBorder="1"/>
    <xf numFmtId="21" fontId="10" fillId="0" borderId="0" xfId="0" applyNumberFormat="1" applyFont="1"/>
    <xf numFmtId="49" fontId="3" fillId="0" borderId="0" xfId="0" applyNumberFormat="1" applyFont="1"/>
    <xf numFmtId="0" fontId="11" fillId="8" borderId="15" xfId="0" applyFont="1" applyFill="1" applyBorder="1" applyAlignment="1">
      <alignment horizontal="center" wrapText="1"/>
    </xf>
    <xf numFmtId="0" fontId="11" fillId="8" borderId="16" xfId="0" applyFont="1" applyFill="1" applyBorder="1" applyAlignment="1">
      <alignment wrapText="1"/>
    </xf>
    <xf numFmtId="0" fontId="11" fillId="8" borderId="16" xfId="0" applyFont="1" applyFill="1" applyBorder="1" applyAlignment="1">
      <alignment horizontal="center" wrapText="1"/>
    </xf>
    <xf numFmtId="0" fontId="12" fillId="8" borderId="16" xfId="0" applyFont="1" applyFill="1" applyBorder="1"/>
    <xf numFmtId="21" fontId="11" fillId="8" borderId="16" xfId="0" applyNumberFormat="1" applyFont="1" applyFill="1" applyBorder="1" applyAlignment="1">
      <alignment horizontal="right" wrapText="1"/>
    </xf>
    <xf numFmtId="0" fontId="11" fillId="9" borderId="17" xfId="0" applyFont="1" applyFill="1" applyBorder="1" applyAlignment="1">
      <alignment horizontal="center" wrapText="1"/>
    </xf>
    <xf numFmtId="0" fontId="11" fillId="9" borderId="18" xfId="0" applyFont="1" applyFill="1" applyBorder="1" applyAlignment="1">
      <alignment wrapText="1"/>
    </xf>
    <xf numFmtId="0" fontId="11" fillId="9" borderId="18" xfId="0" applyFont="1" applyFill="1" applyBorder="1" applyAlignment="1">
      <alignment horizontal="center" wrapText="1"/>
    </xf>
    <xf numFmtId="0" fontId="12" fillId="9" borderId="18" xfId="0" applyFont="1" applyFill="1" applyBorder="1"/>
    <xf numFmtId="21" fontId="11" fillId="9" borderId="18" xfId="0" applyNumberFormat="1" applyFont="1" applyFill="1" applyBorder="1" applyAlignment="1">
      <alignment horizontal="right" wrapText="1"/>
    </xf>
    <xf numFmtId="0" fontId="11" fillId="8" borderId="17" xfId="0" applyFont="1" applyFill="1" applyBorder="1" applyAlignment="1">
      <alignment horizontal="center" wrapText="1"/>
    </xf>
    <xf numFmtId="0" fontId="11" fillId="8" borderId="18" xfId="0" applyFont="1" applyFill="1" applyBorder="1" applyAlignment="1">
      <alignment wrapText="1"/>
    </xf>
    <xf numFmtId="0" fontId="11" fillId="8" borderId="18" xfId="0" applyFont="1" applyFill="1" applyBorder="1" applyAlignment="1">
      <alignment horizontal="center" wrapText="1"/>
    </xf>
    <xf numFmtId="0" fontId="12" fillId="8" borderId="18" xfId="0" applyFont="1" applyFill="1" applyBorder="1"/>
    <xf numFmtId="21" fontId="11" fillId="8" borderId="18" xfId="0" applyNumberFormat="1" applyFont="1" applyFill="1" applyBorder="1" applyAlignment="1">
      <alignment horizontal="right" wrapText="1"/>
    </xf>
    <xf numFmtId="20" fontId="3" fillId="0" borderId="0" xfId="0" applyNumberFormat="1" applyFont="1" applyAlignment="1">
      <alignment vertical="center" wrapText="1"/>
    </xf>
    <xf numFmtId="46" fontId="3" fillId="0" borderId="0" xfId="0" applyNumberFormat="1" applyFont="1" applyAlignment="1">
      <alignment vertical="center" wrapText="1"/>
    </xf>
    <xf numFmtId="0" fontId="7" fillId="0" borderId="0" xfId="0" applyFont="1"/>
    <xf numFmtId="0" fontId="13" fillId="0" borderId="0" xfId="0" applyFont="1"/>
    <xf numFmtId="14" fontId="7" fillId="0" borderId="0" xfId="0" applyNumberFormat="1" applyFont="1"/>
    <xf numFmtId="168" fontId="13" fillId="0" borderId="0" xfId="0" applyNumberFormat="1" applyFont="1"/>
    <xf numFmtId="10" fontId="13" fillId="0" borderId="0" xfId="0" applyNumberFormat="1" applyFont="1"/>
    <xf numFmtId="0" fontId="9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168" fontId="7" fillId="0" borderId="0" xfId="0" applyNumberFormat="1" applyFont="1"/>
    <xf numFmtId="10" fontId="7" fillId="0" borderId="0" xfId="0" applyNumberFormat="1" applyFont="1"/>
    <xf numFmtId="0" fontId="14" fillId="10" borderId="19" xfId="0" applyFont="1" applyFill="1" applyBorder="1" applyAlignment="1">
      <alignment horizontal="center"/>
    </xf>
    <xf numFmtId="0" fontId="14" fillId="11" borderId="19" xfId="0" applyFont="1" applyFill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14" fillId="12" borderId="19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5" borderId="9" xfId="0" applyFont="1" applyFill="1" applyBorder="1" applyAlignment="1">
      <alignment horizontal="center"/>
    </xf>
    <xf numFmtId="0" fontId="7" fillId="0" borderId="8" xfId="0" applyFont="1" applyBorder="1"/>
    <xf numFmtId="0" fontId="3" fillId="6" borderId="9" xfId="0" applyFont="1" applyFill="1" applyBorder="1" applyAlignment="1">
      <alignment horizontal="center"/>
    </xf>
    <xf numFmtId="0" fontId="3" fillId="16" borderId="9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5" fillId="0" borderId="20" xfId="0" applyFont="1" applyBorder="1" applyAlignment="1">
      <alignment wrapText="1"/>
    </xf>
    <xf numFmtId="168" fontId="15" fillId="0" borderId="20" xfId="0" applyNumberFormat="1" applyFont="1" applyBorder="1" applyAlignment="1">
      <alignment wrapText="1"/>
    </xf>
    <xf numFmtId="0" fontId="15" fillId="0" borderId="21" xfId="0" applyFont="1" applyBorder="1" applyAlignment="1">
      <alignment wrapText="1"/>
    </xf>
    <xf numFmtId="0" fontId="15" fillId="0" borderId="22" xfId="0" applyFont="1" applyBorder="1" applyAlignment="1">
      <alignment wrapText="1"/>
    </xf>
    <xf numFmtId="168" fontId="15" fillId="0" borderId="21" xfId="0" applyNumberFormat="1" applyFont="1" applyBorder="1" applyAlignment="1">
      <alignment wrapText="1"/>
    </xf>
    <xf numFmtId="1" fontId="15" fillId="0" borderId="22" xfId="0" applyNumberFormat="1" applyFont="1" applyBorder="1" applyAlignment="1">
      <alignment wrapText="1"/>
    </xf>
    <xf numFmtId="168" fontId="15" fillId="0" borderId="22" xfId="0" applyNumberFormat="1" applyFont="1" applyBorder="1" applyAlignment="1">
      <alignment wrapTex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8" fillId="17" borderId="5" xfId="0" applyFont="1" applyFill="1" applyBorder="1" applyAlignment="1">
      <alignment horizontal="center" vertical="center" wrapText="1"/>
    </xf>
    <xf numFmtId="0" fontId="19" fillId="17" borderId="5" xfId="0" quotePrefix="1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/>
    </xf>
    <xf numFmtId="2" fontId="6" fillId="18" borderId="5" xfId="0" applyNumberFormat="1" applyFont="1" applyFill="1" applyBorder="1" applyAlignment="1">
      <alignment horizontal="center" vertical="center"/>
    </xf>
    <xf numFmtId="2" fontId="5" fillId="18" borderId="5" xfId="0" applyNumberFormat="1" applyFont="1" applyFill="1" applyBorder="1" applyAlignment="1">
      <alignment horizontal="center" vertical="center"/>
    </xf>
    <xf numFmtId="2" fontId="3" fillId="18" borderId="5" xfId="0" applyNumberFormat="1" applyFont="1" applyFill="1" applyBorder="1" applyAlignment="1">
      <alignment horizontal="center"/>
    </xf>
    <xf numFmtId="10" fontId="3" fillId="18" borderId="5" xfId="0" applyNumberFormat="1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2" fontId="6" fillId="12" borderId="5" xfId="0" applyNumberFormat="1" applyFont="1" applyFill="1" applyBorder="1" applyAlignment="1">
      <alignment horizontal="center" vertical="center"/>
    </xf>
    <xf numFmtId="2" fontId="5" fillId="12" borderId="5" xfId="0" applyNumberFormat="1" applyFont="1" applyFill="1" applyBorder="1" applyAlignment="1">
      <alignment horizontal="center" vertical="center"/>
    </xf>
    <xf numFmtId="2" fontId="3" fillId="12" borderId="5" xfId="0" applyNumberFormat="1" applyFont="1" applyFill="1" applyBorder="1" applyAlignment="1">
      <alignment horizontal="center"/>
    </xf>
    <xf numFmtId="10" fontId="3" fillId="12" borderId="5" xfId="0" applyNumberFormat="1" applyFont="1" applyFill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2" fontId="6" fillId="11" borderId="5" xfId="0" applyNumberFormat="1" applyFont="1" applyFill="1" applyBorder="1" applyAlignment="1">
      <alignment horizontal="center" vertical="center"/>
    </xf>
    <xf numFmtId="2" fontId="5" fillId="11" borderId="5" xfId="0" applyNumberFormat="1" applyFont="1" applyFill="1" applyBorder="1" applyAlignment="1">
      <alignment horizontal="center" vertical="center"/>
    </xf>
    <xf numFmtId="2" fontId="3" fillId="11" borderId="5" xfId="0" applyNumberFormat="1" applyFont="1" applyFill="1" applyBorder="1" applyAlignment="1">
      <alignment horizontal="center"/>
    </xf>
    <xf numFmtId="10" fontId="3" fillId="11" borderId="5" xfId="0" applyNumberFormat="1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2" fontId="6" fillId="10" borderId="5" xfId="0" applyNumberFormat="1" applyFont="1" applyFill="1" applyBorder="1" applyAlignment="1">
      <alignment horizontal="center" vertical="center"/>
    </xf>
    <xf numFmtId="2" fontId="5" fillId="10" borderId="5" xfId="0" applyNumberFormat="1" applyFont="1" applyFill="1" applyBorder="1" applyAlignment="1">
      <alignment horizontal="center" vertical="center"/>
    </xf>
    <xf numFmtId="2" fontId="3" fillId="10" borderId="5" xfId="0" applyNumberFormat="1" applyFont="1" applyFill="1" applyBorder="1" applyAlignment="1">
      <alignment horizontal="center"/>
    </xf>
    <xf numFmtId="10" fontId="3" fillId="10" borderId="5" xfId="0" applyNumberFormat="1" applyFont="1" applyFill="1" applyBorder="1" applyAlignment="1">
      <alignment horizontal="center"/>
    </xf>
    <xf numFmtId="2" fontId="3" fillId="18" borderId="5" xfId="0" applyNumberFormat="1" applyFont="1" applyFill="1" applyBorder="1" applyAlignment="1">
      <alignment horizontal="center" vertical="center"/>
    </xf>
    <xf numFmtId="2" fontId="9" fillId="18" borderId="5" xfId="0" applyNumberFormat="1" applyFont="1" applyFill="1" applyBorder="1" applyAlignment="1">
      <alignment horizontal="center" vertical="center"/>
    </xf>
    <xf numFmtId="0" fontId="9" fillId="18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6" fillId="17" borderId="5" xfId="0" applyFont="1" applyFill="1" applyBorder="1" applyAlignment="1">
      <alignment horizontal="center" vertical="center"/>
    </xf>
    <xf numFmtId="0" fontId="16" fillId="17" borderId="5" xfId="0" applyFont="1" applyFill="1" applyBorder="1" applyAlignment="1">
      <alignment horizontal="center" vertical="center" wrapText="1"/>
    </xf>
    <xf numFmtId="0" fontId="3" fillId="17" borderId="5" xfId="0" quotePrefix="1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/>
    </xf>
    <xf numFmtId="10" fontId="9" fillId="13" borderId="5" xfId="0" applyNumberFormat="1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10" fontId="3" fillId="13" borderId="5" xfId="0" applyNumberFormat="1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9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4" fillId="3" borderId="4" xfId="0" applyFont="1" applyFill="1" applyBorder="1" applyAlignment="1">
      <alignment horizontal="center" vertical="center" textRotation="135"/>
    </xf>
    <xf numFmtId="0" fontId="24" fillId="3" borderId="4" xfId="0" applyFont="1" applyFill="1" applyBorder="1" applyAlignment="1">
      <alignment horizontal="center" vertical="center" textRotation="135" wrapText="1"/>
    </xf>
    <xf numFmtId="0" fontId="28" fillId="0" borderId="4" xfId="0" applyFont="1" applyBorder="1" applyAlignment="1">
      <alignment horizontal="center" vertical="center" textRotation="135"/>
    </xf>
    <xf numFmtId="0" fontId="24" fillId="0" borderId="0" xfId="0" applyFont="1" applyAlignment="1">
      <alignment textRotation="135"/>
    </xf>
    <xf numFmtId="10" fontId="27" fillId="0" borderId="5" xfId="0" applyNumberFormat="1" applyFont="1" applyBorder="1" applyAlignment="1">
      <alignment horizontal="center" textRotation="135" wrapText="1"/>
    </xf>
    <xf numFmtId="0" fontId="27" fillId="0" borderId="5" xfId="0" applyFont="1" applyBorder="1" applyAlignment="1">
      <alignment horizontal="center" textRotation="135" wrapText="1"/>
    </xf>
    <xf numFmtId="1" fontId="27" fillId="0" borderId="5" xfId="0" applyNumberFormat="1" applyFont="1" applyBorder="1" applyAlignment="1">
      <alignment horizontal="center" textRotation="135" wrapText="1"/>
    </xf>
    <xf numFmtId="0" fontId="27" fillId="0" borderId="0" xfId="0" applyFont="1" applyAlignment="1">
      <alignment horizontal="center" textRotation="135" wrapText="1"/>
    </xf>
    <xf numFmtId="0" fontId="25" fillId="0" borderId="0" xfId="0" applyFont="1" applyAlignment="1">
      <alignment textRotation="135"/>
    </xf>
    <xf numFmtId="10" fontId="3" fillId="19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973300" cy="15811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600075</xdr:colOff>
      <xdr:row>1</xdr:row>
      <xdr:rowOff>171450</xdr:rowOff>
    </xdr:from>
    <xdr:ext cx="5229225" cy="3095625"/>
    <xdr:sp macro="" textlink="">
      <xdr:nvSpPr>
        <xdr:cNvPr id="2" name="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/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238"/>
  <sheetViews>
    <sheetView tabSelected="1" topLeftCell="A44" workbookViewId="0">
      <selection activeCell="H127" sqref="H127"/>
    </sheetView>
  </sheetViews>
  <sheetFormatPr defaultColWidth="14.42578125" defaultRowHeight="15" customHeight="1"/>
  <cols>
    <col min="1" max="1" width="30.5703125" customWidth="1"/>
    <col min="2" max="2" width="15" bestFit="1" customWidth="1"/>
    <col min="3" max="7" width="8.7109375" bestFit="1" customWidth="1"/>
    <col min="8" max="8" width="11.7109375" bestFit="1" customWidth="1"/>
    <col min="9" max="10" width="8.7109375" bestFit="1" customWidth="1"/>
    <col min="11" max="11" width="11.7109375" bestFit="1" customWidth="1"/>
    <col min="12" max="12" width="8.7109375" bestFit="1" customWidth="1"/>
    <col min="13" max="14" width="11.7109375" bestFit="1" customWidth="1"/>
    <col min="15" max="25" width="8.7109375" bestFit="1" customWidth="1"/>
    <col min="26" max="26" width="11.5703125" customWidth="1"/>
    <col min="27" max="27" width="3.140625" customWidth="1"/>
    <col min="28" max="28" width="11.7109375" bestFit="1" customWidth="1"/>
    <col min="29" max="34" width="9.5703125" bestFit="1" customWidth="1"/>
    <col min="35" max="35" width="17.85546875" bestFit="1" customWidth="1"/>
    <col min="36" max="36" width="8.5703125" customWidth="1"/>
  </cols>
  <sheetData>
    <row r="1" spans="1:36" ht="61.5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</row>
    <row r="2" spans="1:36" s="177" customFormat="1" ht="103.5">
      <c r="A2" s="168" t="s">
        <v>1</v>
      </c>
      <c r="B2" s="168" t="s">
        <v>2</v>
      </c>
      <c r="C2" s="169" t="s">
        <v>705</v>
      </c>
      <c r="D2" s="169" t="s">
        <v>4</v>
      </c>
      <c r="E2" s="169" t="s">
        <v>5</v>
      </c>
      <c r="F2" s="169" t="s">
        <v>6</v>
      </c>
      <c r="G2" s="169" t="s">
        <v>7</v>
      </c>
      <c r="H2" s="170" t="s">
        <v>706</v>
      </c>
      <c r="I2" s="169" t="s">
        <v>8</v>
      </c>
      <c r="J2" s="169" t="s">
        <v>9</v>
      </c>
      <c r="K2" s="170" t="s">
        <v>10</v>
      </c>
      <c r="L2" s="169" t="s">
        <v>11</v>
      </c>
      <c r="M2" s="170" t="s">
        <v>12</v>
      </c>
      <c r="N2" s="170" t="s">
        <v>13</v>
      </c>
      <c r="O2" s="169" t="s">
        <v>14</v>
      </c>
      <c r="P2" s="169" t="s">
        <v>15</v>
      </c>
      <c r="Q2" s="169" t="s">
        <v>16</v>
      </c>
      <c r="R2" s="169" t="s">
        <v>17</v>
      </c>
      <c r="S2" s="169" t="s">
        <v>18</v>
      </c>
      <c r="T2" s="169" t="s">
        <v>19</v>
      </c>
      <c r="U2" s="169" t="s">
        <v>20</v>
      </c>
      <c r="V2" s="169" t="s">
        <v>21</v>
      </c>
      <c r="W2" s="169" t="s">
        <v>22</v>
      </c>
      <c r="X2" s="169" t="s">
        <v>23</v>
      </c>
      <c r="Y2" s="169" t="s">
        <v>24</v>
      </c>
      <c r="Z2" s="171" t="s">
        <v>25</v>
      </c>
      <c r="AA2" s="172"/>
      <c r="AB2" s="173" t="s">
        <v>26</v>
      </c>
      <c r="AC2" s="174" t="s">
        <v>27</v>
      </c>
      <c r="AD2" s="174" t="s">
        <v>28</v>
      </c>
      <c r="AE2" s="175" t="s">
        <v>29</v>
      </c>
      <c r="AF2" s="174" t="s">
        <v>30</v>
      </c>
      <c r="AG2" s="174" t="s">
        <v>31</v>
      </c>
      <c r="AH2" s="174" t="s">
        <v>32</v>
      </c>
      <c r="AI2" s="176" t="s">
        <v>33</v>
      </c>
      <c r="AJ2" s="172"/>
    </row>
    <row r="3" spans="1:36" ht="14.25" customHeight="1">
      <c r="A3" s="4" t="s">
        <v>35</v>
      </c>
      <c r="B3" s="4" t="s">
        <v>36</v>
      </c>
      <c r="C3" s="6"/>
      <c r="D3" s="6"/>
      <c r="E3" s="6"/>
      <c r="F3" s="3">
        <v>0.52359999999999995</v>
      </c>
      <c r="G3" s="6"/>
      <c r="H3" s="6"/>
      <c r="I3" s="6"/>
      <c r="J3" s="6"/>
      <c r="K3" s="6"/>
      <c r="L3" s="6"/>
      <c r="M3" s="3">
        <v>0.57350000000000001</v>
      </c>
      <c r="N3" s="6"/>
      <c r="O3" s="3">
        <v>0.54079999999999995</v>
      </c>
      <c r="P3" s="6"/>
      <c r="Q3" s="6"/>
      <c r="R3" s="6"/>
      <c r="S3" s="6"/>
      <c r="T3" s="6"/>
      <c r="U3" s="3">
        <v>0.55179999999999996</v>
      </c>
      <c r="V3" s="6"/>
      <c r="W3" s="6"/>
      <c r="X3" s="6"/>
      <c r="Y3" s="6"/>
      <c r="Z3" s="6"/>
      <c r="AA3" s="2"/>
      <c r="AB3" s="7">
        <f t="shared" ref="AB3:AB115" si="0">SUM(C3:Z3)</f>
        <v>2.1896999999999998</v>
      </c>
      <c r="AC3" s="8">
        <f t="shared" ref="AC3:AC94" si="1">AB3*100</f>
        <v>218.96999999999997</v>
      </c>
      <c r="AD3" s="8" t="e">
        <f t="array" ref="AD3">SUM(LARGE(C3:Z3,{1,2,3,4,5,6})*100)</f>
        <v>#NUM!</v>
      </c>
      <c r="AE3" s="9">
        <f t="shared" ref="AE3:AE5" si="2">COUNT(C3:Z3,#REF!)</f>
        <v>4</v>
      </c>
      <c r="AF3" s="7">
        <f t="shared" ref="AF3:AF94" si="3">AB3/AE3</f>
        <v>0.54742499999999994</v>
      </c>
      <c r="AG3" s="8" t="e">
        <f t="shared" ref="AG3:AG94" si="4">AD3/6</f>
        <v>#NUM!</v>
      </c>
      <c r="AH3" s="7">
        <f t="shared" ref="AH3:AH94" si="5">MAX(C3:Z3)</f>
        <v>0.57350000000000001</v>
      </c>
      <c r="AI3" s="7">
        <f t="shared" ref="AI3:AI94" si="6">MIN(C3:Z3)</f>
        <v>0.52359999999999995</v>
      </c>
      <c r="AJ3" s="10"/>
    </row>
    <row r="4" spans="1:36" ht="14.25" customHeight="1">
      <c r="A4" s="11" t="s">
        <v>37</v>
      </c>
      <c r="B4" s="11" t="s">
        <v>38</v>
      </c>
      <c r="C4" s="6"/>
      <c r="D4" s="6"/>
      <c r="E4" s="6"/>
      <c r="F4" s="6"/>
      <c r="G4" s="6"/>
      <c r="H4" s="6"/>
      <c r="I4" s="6"/>
      <c r="J4" s="6"/>
      <c r="K4" s="3">
        <v>0.74339999999999995</v>
      </c>
      <c r="L4" s="6"/>
      <c r="M4" s="3">
        <v>0.74219999999999997</v>
      </c>
      <c r="N4" s="6"/>
      <c r="O4" s="3">
        <v>0.73740000000000006</v>
      </c>
      <c r="P4" s="6"/>
      <c r="Q4" s="6"/>
      <c r="R4" s="6"/>
      <c r="S4" s="6"/>
      <c r="T4" s="6"/>
      <c r="U4" s="3">
        <v>0.6774</v>
      </c>
      <c r="V4" s="6"/>
      <c r="W4" s="6"/>
      <c r="X4" s="3">
        <v>0.72499999999999998</v>
      </c>
      <c r="Y4" s="6"/>
      <c r="Z4" s="6"/>
      <c r="AA4" s="2"/>
      <c r="AB4" s="12">
        <f t="shared" si="0"/>
        <v>3.6254</v>
      </c>
      <c r="AC4" s="13">
        <f t="shared" si="1"/>
        <v>362.54</v>
      </c>
      <c r="AD4" s="13" t="e">
        <f t="array" ref="AD4">SUM(LARGE(C4:Z4,{1,2,3,4,5,6})*100)</f>
        <v>#NUM!</v>
      </c>
      <c r="AE4" s="14">
        <f t="shared" si="2"/>
        <v>5</v>
      </c>
      <c r="AF4" s="12">
        <f t="shared" si="3"/>
        <v>0.72507999999999995</v>
      </c>
      <c r="AG4" s="13" t="e">
        <f t="shared" si="4"/>
        <v>#NUM!</v>
      </c>
      <c r="AH4" s="12">
        <f t="shared" si="5"/>
        <v>0.74339999999999995</v>
      </c>
      <c r="AI4" s="12">
        <f t="shared" si="6"/>
        <v>0.6774</v>
      </c>
    </row>
    <row r="5" spans="1:36" ht="14.25" customHeight="1">
      <c r="A5" s="4" t="s">
        <v>39</v>
      </c>
      <c r="B5" s="4" t="s">
        <v>36</v>
      </c>
      <c r="C5" s="6"/>
      <c r="D5" s="6"/>
      <c r="E5" s="6"/>
      <c r="F5" s="6"/>
      <c r="G5" s="6"/>
      <c r="H5" s="6"/>
      <c r="I5" s="6"/>
      <c r="J5" s="3">
        <v>0.53879999999999995</v>
      </c>
      <c r="K5" s="3">
        <v>0.5605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2"/>
      <c r="AB5" s="7">
        <f t="shared" si="0"/>
        <v>1.0992999999999999</v>
      </c>
      <c r="AC5" s="8">
        <f t="shared" si="1"/>
        <v>109.92999999999999</v>
      </c>
      <c r="AD5" s="8" t="e">
        <f t="array" ref="AD5">SUM(LARGE(C5:Z5,{1,2,3,4,5,6})*100)</f>
        <v>#NUM!</v>
      </c>
      <c r="AE5" s="9">
        <f t="shared" si="2"/>
        <v>2</v>
      </c>
      <c r="AF5" s="7">
        <f t="shared" si="3"/>
        <v>0.54964999999999997</v>
      </c>
      <c r="AG5" s="8" t="e">
        <f t="shared" si="4"/>
        <v>#NUM!</v>
      </c>
      <c r="AH5" s="7">
        <f t="shared" si="5"/>
        <v>0.5605</v>
      </c>
      <c r="AI5" s="7">
        <f t="shared" si="6"/>
        <v>0.53879999999999995</v>
      </c>
    </row>
    <row r="6" spans="1:36" ht="14.25" customHeight="1">
      <c r="A6" s="11" t="s">
        <v>40</v>
      </c>
      <c r="B6" s="11" t="s">
        <v>38</v>
      </c>
      <c r="C6" s="6"/>
      <c r="D6" s="6"/>
      <c r="E6" s="3">
        <v>0.74490000000000001</v>
      </c>
      <c r="F6" s="3">
        <v>0.77080000000000004</v>
      </c>
      <c r="G6" s="3">
        <v>0.77800000000000002</v>
      </c>
      <c r="H6" s="3">
        <v>0.71040000000000003</v>
      </c>
      <c r="I6" s="3">
        <v>0.7782</v>
      </c>
      <c r="J6" s="3">
        <v>0.77059999999999995</v>
      </c>
      <c r="K6" s="3">
        <v>0.76970000000000005</v>
      </c>
      <c r="L6" s="6"/>
      <c r="M6" s="3">
        <v>0.74839999999999995</v>
      </c>
      <c r="N6" s="6"/>
      <c r="O6" s="3">
        <v>0.76200000000000001</v>
      </c>
      <c r="P6" s="6"/>
      <c r="Q6" s="3">
        <f>VLOOKUP(A6,'Heckington 10'!C$3:F$17,4,0)</f>
        <v>0.76259999999999994</v>
      </c>
      <c r="R6" s="3">
        <v>0.75870000000000004</v>
      </c>
      <c r="S6" s="6"/>
      <c r="T6" s="6"/>
      <c r="U6" s="6"/>
      <c r="V6" s="6"/>
      <c r="W6" s="6"/>
      <c r="X6" s="3">
        <v>0.76500000000000001</v>
      </c>
      <c r="Y6" s="6"/>
      <c r="Z6" s="3">
        <v>0.76870000000000005</v>
      </c>
      <c r="AA6" s="2"/>
      <c r="AB6" s="12">
        <f t="shared" si="0"/>
        <v>9.8880000000000017</v>
      </c>
      <c r="AC6" s="13">
        <f t="shared" si="1"/>
        <v>988.80000000000018</v>
      </c>
      <c r="AD6" s="13">
        <f t="array" ref="AD6">SUM(LARGE(C6:Z6,{1,2,3,4,5,6})*100)</f>
        <v>463.6</v>
      </c>
      <c r="AE6" s="14">
        <f>COUNT(C6:Z6)</f>
        <v>13</v>
      </c>
      <c r="AF6" s="12">
        <f t="shared" si="3"/>
        <v>0.76061538461538469</v>
      </c>
      <c r="AG6" s="13">
        <f t="shared" si="4"/>
        <v>77.266666666666666</v>
      </c>
      <c r="AH6" s="12">
        <f t="shared" si="5"/>
        <v>0.7782</v>
      </c>
      <c r="AI6" s="12">
        <f t="shared" si="6"/>
        <v>0.71040000000000003</v>
      </c>
    </row>
    <row r="7" spans="1:36" ht="14.25" customHeight="1">
      <c r="A7" s="15" t="s">
        <v>41</v>
      </c>
      <c r="B7" s="11" t="s">
        <v>38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6">
        <v>0.70430000000000004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2"/>
      <c r="AB7" s="12">
        <f t="shared" si="0"/>
        <v>0.70430000000000004</v>
      </c>
      <c r="AC7" s="13">
        <f t="shared" si="1"/>
        <v>70.430000000000007</v>
      </c>
      <c r="AD7" s="13" t="e">
        <f t="array" ref="AD7">SUM(LARGE(C7:Z7,{1,2,3,4,5,6})*100)</f>
        <v>#NUM!</v>
      </c>
      <c r="AE7" s="14">
        <f t="shared" ref="AE7:AE115" si="7">COUNT(C7:Z7,#REF!)</f>
        <v>1</v>
      </c>
      <c r="AF7" s="12">
        <f t="shared" si="3"/>
        <v>0.70430000000000004</v>
      </c>
      <c r="AG7" s="13" t="e">
        <f t="shared" si="4"/>
        <v>#NUM!</v>
      </c>
      <c r="AH7" s="12">
        <f t="shared" si="5"/>
        <v>0.70430000000000004</v>
      </c>
      <c r="AI7" s="12">
        <f t="shared" si="6"/>
        <v>0.70430000000000004</v>
      </c>
    </row>
    <row r="8" spans="1:36" ht="14.25" customHeight="1">
      <c r="A8" s="4" t="s">
        <v>42</v>
      </c>
      <c r="B8" s="4" t="s">
        <v>36</v>
      </c>
      <c r="C8" s="6"/>
      <c r="D8" s="6"/>
      <c r="E8" s="6"/>
      <c r="F8" s="6"/>
      <c r="G8" s="6"/>
      <c r="H8" s="6"/>
      <c r="I8" s="6"/>
      <c r="J8" s="3">
        <v>0.4788</v>
      </c>
      <c r="K8" s="6"/>
      <c r="L8" s="6"/>
      <c r="M8" s="6"/>
      <c r="N8" s="6"/>
      <c r="O8" s="6"/>
      <c r="P8" s="6"/>
      <c r="Q8" s="6"/>
      <c r="R8" s="6"/>
      <c r="S8" s="6"/>
      <c r="T8" s="6"/>
      <c r="U8" s="3">
        <v>0.49249999999999999</v>
      </c>
      <c r="V8" s="6"/>
      <c r="W8" s="6"/>
      <c r="X8" s="6"/>
      <c r="Y8" s="6"/>
      <c r="Z8" s="6"/>
      <c r="AA8" s="2"/>
      <c r="AB8" s="7">
        <f t="shared" si="0"/>
        <v>0.97130000000000005</v>
      </c>
      <c r="AC8" s="8">
        <f t="shared" si="1"/>
        <v>97.13000000000001</v>
      </c>
      <c r="AD8" s="8" t="e">
        <f t="array" ref="AD8">SUM(LARGE(C8:Z8,{1,2,3,4,5,6})*100)</f>
        <v>#NUM!</v>
      </c>
      <c r="AE8" s="9">
        <f t="shared" si="7"/>
        <v>2</v>
      </c>
      <c r="AF8" s="7">
        <f t="shared" si="3"/>
        <v>0.48565000000000003</v>
      </c>
      <c r="AG8" s="8" t="e">
        <f t="shared" si="4"/>
        <v>#NUM!</v>
      </c>
      <c r="AH8" s="7">
        <f t="shared" si="5"/>
        <v>0.49249999999999999</v>
      </c>
      <c r="AI8" s="7">
        <f t="shared" si="6"/>
        <v>0.4788</v>
      </c>
    </row>
    <row r="9" spans="1:36" ht="14.25" customHeight="1">
      <c r="A9" s="4" t="s">
        <v>44</v>
      </c>
      <c r="B9" s="4" t="s">
        <v>36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3">
        <f>VLOOKUP(A9,'GRC 5k Full'!C$2:I$73,7,0)</f>
        <v>0.49519999999999997</v>
      </c>
      <c r="P9" s="6"/>
      <c r="Q9" s="6"/>
      <c r="R9" s="6"/>
      <c r="S9" s="3">
        <f>VLOOKUP(A9,'Sleaford 10k'!A$2:D$25,4,0)</f>
        <v>0.46989999999999998</v>
      </c>
      <c r="T9" s="6"/>
      <c r="U9" s="6"/>
      <c r="V9" s="6"/>
      <c r="W9" s="6"/>
      <c r="X9" s="6"/>
      <c r="Y9" s="6"/>
      <c r="Z9" s="6"/>
      <c r="AA9" s="2"/>
      <c r="AB9" s="7">
        <f t="shared" si="0"/>
        <v>0.96509999999999996</v>
      </c>
      <c r="AC9" s="8">
        <f t="shared" si="1"/>
        <v>96.509999999999991</v>
      </c>
      <c r="AD9" s="8" t="e">
        <f t="array" ref="AD9">SUM(LARGE(C9:Z9,{1,2,3,4,5,6})*100)</f>
        <v>#NUM!</v>
      </c>
      <c r="AE9" s="9">
        <f t="shared" si="7"/>
        <v>2</v>
      </c>
      <c r="AF9" s="7">
        <f t="shared" si="3"/>
        <v>0.48254999999999998</v>
      </c>
      <c r="AG9" s="8" t="e">
        <f t="shared" si="4"/>
        <v>#NUM!</v>
      </c>
      <c r="AH9" s="7">
        <f t="shared" si="5"/>
        <v>0.49519999999999997</v>
      </c>
      <c r="AI9" s="7">
        <f t="shared" si="6"/>
        <v>0.46989999999999998</v>
      </c>
    </row>
    <row r="10" spans="1:36" ht="16.5" hidden="1" customHeight="1">
      <c r="A10" s="4" t="s">
        <v>45</v>
      </c>
      <c r="B10" s="4" t="s">
        <v>36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"/>
      <c r="AB10" s="7">
        <f t="shared" si="0"/>
        <v>0</v>
      </c>
      <c r="AC10" s="8">
        <f t="shared" si="1"/>
        <v>0</v>
      </c>
      <c r="AD10" s="9" t="e">
        <f t="array" ref="AD10">SUM(LARGE(C10:Z10,{1,2,3,4,5,6})*100)</f>
        <v>#NUM!</v>
      </c>
      <c r="AE10" s="9">
        <f t="shared" si="7"/>
        <v>0</v>
      </c>
      <c r="AF10" s="7" t="e">
        <f t="shared" si="3"/>
        <v>#DIV/0!</v>
      </c>
      <c r="AG10" s="7" t="e">
        <f t="shared" si="4"/>
        <v>#NUM!</v>
      </c>
      <c r="AH10" s="7">
        <f t="shared" si="5"/>
        <v>0</v>
      </c>
      <c r="AI10" s="7">
        <f t="shared" si="6"/>
        <v>0</v>
      </c>
    </row>
    <row r="11" spans="1:36" ht="14.25" customHeight="1">
      <c r="A11" s="4" t="s">
        <v>46</v>
      </c>
      <c r="B11" s="4" t="s">
        <v>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3">
        <v>0.63780000000000003</v>
      </c>
      <c r="P11" s="6"/>
      <c r="Q11" s="6"/>
      <c r="R11" s="6"/>
      <c r="S11" s="3">
        <f>VLOOKUP(A11,'Sleaford 10k'!A$2:D$25,4,0)</f>
        <v>0.62590000000000001</v>
      </c>
      <c r="T11" s="6"/>
      <c r="U11" s="6"/>
      <c r="V11" s="6"/>
      <c r="W11" s="6"/>
      <c r="X11" s="6"/>
      <c r="Y11" s="6"/>
      <c r="Z11" s="6"/>
      <c r="AA11" s="2"/>
      <c r="AB11" s="7">
        <f t="shared" si="0"/>
        <v>1.2637</v>
      </c>
      <c r="AC11" s="8">
        <f t="shared" si="1"/>
        <v>126.37</v>
      </c>
      <c r="AD11" s="8" t="e">
        <f t="array" ref="AD11">SUM(LARGE(C11:Z11,{1,2,3,4,5,6})*100)</f>
        <v>#NUM!</v>
      </c>
      <c r="AE11" s="9">
        <f t="shared" si="7"/>
        <v>2</v>
      </c>
      <c r="AF11" s="7">
        <f t="shared" si="3"/>
        <v>0.63185000000000002</v>
      </c>
      <c r="AG11" s="8" t="e">
        <f t="shared" si="4"/>
        <v>#NUM!</v>
      </c>
      <c r="AH11" s="7">
        <f t="shared" si="5"/>
        <v>0.63780000000000003</v>
      </c>
      <c r="AI11" s="7">
        <f t="shared" si="6"/>
        <v>0.62590000000000001</v>
      </c>
    </row>
    <row r="12" spans="1:36" ht="14.25" customHeight="1">
      <c r="A12" s="17" t="s">
        <v>47</v>
      </c>
      <c r="B12" s="17" t="s">
        <v>38</v>
      </c>
      <c r="C12" s="6"/>
      <c r="D12" s="6"/>
      <c r="E12" s="6"/>
      <c r="F12" s="6"/>
      <c r="G12" s="6"/>
      <c r="H12" s="3">
        <v>0.68069999999999997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"/>
      <c r="AB12" s="12">
        <f t="shared" si="0"/>
        <v>0.68069999999999997</v>
      </c>
      <c r="AC12" s="13">
        <f t="shared" si="1"/>
        <v>68.069999999999993</v>
      </c>
      <c r="AD12" s="13" t="e">
        <f t="array" ref="AD12">SUM(LARGE(C12:Z12,{1,2,3,4,5,6})*100)</f>
        <v>#NUM!</v>
      </c>
      <c r="AE12" s="14">
        <f t="shared" si="7"/>
        <v>1</v>
      </c>
      <c r="AF12" s="12">
        <f t="shared" si="3"/>
        <v>0.68069999999999997</v>
      </c>
      <c r="AG12" s="13" t="e">
        <f t="shared" si="4"/>
        <v>#NUM!</v>
      </c>
      <c r="AH12" s="12">
        <f t="shared" si="5"/>
        <v>0.68069999999999997</v>
      </c>
      <c r="AI12" s="12">
        <f t="shared" si="6"/>
        <v>0.68069999999999997</v>
      </c>
    </row>
    <row r="13" spans="1:36" ht="14.25" customHeight="1">
      <c r="A13" s="17" t="s">
        <v>48</v>
      </c>
      <c r="B13" s="17" t="s">
        <v>38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3">
        <v>0.78949999999999998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8"/>
      <c r="AB13" s="12">
        <f t="shared" si="0"/>
        <v>0.78949999999999998</v>
      </c>
      <c r="AC13" s="13">
        <f t="shared" si="1"/>
        <v>78.95</v>
      </c>
      <c r="AD13" s="13" t="e">
        <f t="array" ref="AD13">SUM(LARGE(C13:Z13,{1,2,3,4,5,6})*100)</f>
        <v>#NUM!</v>
      </c>
      <c r="AE13" s="14">
        <f t="shared" si="7"/>
        <v>1</v>
      </c>
      <c r="AF13" s="12">
        <f t="shared" si="3"/>
        <v>0.78949999999999998</v>
      </c>
      <c r="AG13" s="13" t="e">
        <f t="shared" si="4"/>
        <v>#NUM!</v>
      </c>
      <c r="AH13" s="12">
        <f t="shared" si="5"/>
        <v>0.78949999999999998</v>
      </c>
      <c r="AI13" s="12">
        <f t="shared" si="6"/>
        <v>0.78949999999999998</v>
      </c>
    </row>
    <row r="14" spans="1:36" ht="14.25" hidden="1" customHeight="1">
      <c r="A14" s="17" t="s">
        <v>49</v>
      </c>
      <c r="B14" s="17" t="s">
        <v>38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2"/>
      <c r="AB14" s="12">
        <f t="shared" si="0"/>
        <v>0</v>
      </c>
      <c r="AC14" s="13">
        <f t="shared" si="1"/>
        <v>0</v>
      </c>
      <c r="AD14" s="13" t="e">
        <f t="array" ref="AD14">SUM(LARGE(C14:Z14,{1,2,3,4,5,6})*100)</f>
        <v>#NUM!</v>
      </c>
      <c r="AE14" s="14">
        <f t="shared" si="7"/>
        <v>0</v>
      </c>
      <c r="AF14" s="12" t="e">
        <f t="shared" si="3"/>
        <v>#DIV/0!</v>
      </c>
      <c r="AG14" s="13" t="e">
        <f t="shared" si="4"/>
        <v>#NUM!</v>
      </c>
      <c r="AH14" s="12">
        <f t="shared" si="5"/>
        <v>0</v>
      </c>
      <c r="AI14" s="12">
        <f t="shared" si="6"/>
        <v>0</v>
      </c>
    </row>
    <row r="15" spans="1:36" ht="14.25" customHeight="1">
      <c r="A15" s="17" t="s">
        <v>50</v>
      </c>
      <c r="B15" s="17" t="s">
        <v>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3">
        <v>0.67859999999999998</v>
      </c>
      <c r="V15" s="6"/>
      <c r="W15" s="6"/>
      <c r="X15" s="6"/>
      <c r="Y15" s="6"/>
      <c r="Z15" s="6"/>
      <c r="AA15" s="2"/>
      <c r="AB15" s="12">
        <f t="shared" si="0"/>
        <v>0.67859999999999998</v>
      </c>
      <c r="AC15" s="13">
        <f t="shared" si="1"/>
        <v>67.86</v>
      </c>
      <c r="AD15" s="13" t="e">
        <f t="array" ref="AD15">SUM(LARGE(C15:Z15,{1,2,3,4,5,6})*100)</f>
        <v>#NUM!</v>
      </c>
      <c r="AE15" s="14">
        <f t="shared" si="7"/>
        <v>1</v>
      </c>
      <c r="AF15" s="12">
        <f t="shared" si="3"/>
        <v>0.67859999999999998</v>
      </c>
      <c r="AG15" s="13" t="e">
        <f t="shared" si="4"/>
        <v>#NUM!</v>
      </c>
      <c r="AH15" s="12">
        <f t="shared" si="5"/>
        <v>0.67859999999999998</v>
      </c>
      <c r="AI15" s="12">
        <f t="shared" si="6"/>
        <v>0.67859999999999998</v>
      </c>
    </row>
    <row r="16" spans="1:36" ht="14.25" customHeight="1">
      <c r="A16" s="4" t="s">
        <v>51</v>
      </c>
      <c r="B16" s="4" t="s">
        <v>36</v>
      </c>
      <c r="C16" s="3">
        <v>0.623</v>
      </c>
      <c r="D16" s="6"/>
      <c r="E16" s="6"/>
      <c r="F16" s="6"/>
      <c r="G16" s="6"/>
      <c r="H16" s="6"/>
      <c r="I16" s="3">
        <v>0.65439999999999998</v>
      </c>
      <c r="J16" s="3">
        <v>0.67279999999999995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2"/>
      <c r="AB16" s="7">
        <f t="shared" si="0"/>
        <v>1.9502000000000002</v>
      </c>
      <c r="AC16" s="8">
        <f t="shared" si="1"/>
        <v>195.02</v>
      </c>
      <c r="AD16" s="9" t="e">
        <f t="array" ref="AD16">SUM(LARGE(C16:Z16,{1,2,3,4,5,6})*100)</f>
        <v>#NUM!</v>
      </c>
      <c r="AE16" s="9">
        <f t="shared" si="7"/>
        <v>3</v>
      </c>
      <c r="AF16" s="7">
        <f t="shared" si="3"/>
        <v>0.65006666666666668</v>
      </c>
      <c r="AG16" s="8" t="e">
        <f t="shared" si="4"/>
        <v>#NUM!</v>
      </c>
      <c r="AH16" s="7">
        <f t="shared" si="5"/>
        <v>0.67279999999999995</v>
      </c>
      <c r="AI16" s="7">
        <f t="shared" si="6"/>
        <v>0.623</v>
      </c>
    </row>
    <row r="17" spans="1:35" ht="14.25" customHeight="1">
      <c r="A17" s="4" t="s">
        <v>52</v>
      </c>
      <c r="B17" s="4" t="s">
        <v>36</v>
      </c>
      <c r="C17" s="6"/>
      <c r="D17" s="6"/>
      <c r="E17" s="6"/>
      <c r="F17" s="6"/>
      <c r="G17" s="6"/>
      <c r="H17" s="6"/>
      <c r="I17" s="6"/>
      <c r="J17" s="3">
        <v>0.66120000000000001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3">
        <f>VLOOKUP(A17,'Derby 10'!A$2:D$12,4,0)</f>
        <v>0.65990000000000004</v>
      </c>
      <c r="X17" s="6"/>
      <c r="Y17" s="6"/>
      <c r="Z17" s="6"/>
      <c r="AA17" s="2"/>
      <c r="AB17" s="7">
        <f t="shared" si="0"/>
        <v>1.3210999999999999</v>
      </c>
      <c r="AC17" s="8">
        <f t="shared" si="1"/>
        <v>132.10999999999999</v>
      </c>
      <c r="AD17" s="9" t="e">
        <f t="array" ref="AD17">SUM(LARGE(C17:Z17,{1,2,3,4,5,6})*100)</f>
        <v>#NUM!</v>
      </c>
      <c r="AE17" s="9">
        <f t="shared" si="7"/>
        <v>2</v>
      </c>
      <c r="AF17" s="7">
        <f t="shared" si="3"/>
        <v>0.66054999999999997</v>
      </c>
      <c r="AG17" s="8" t="e">
        <f t="shared" si="4"/>
        <v>#NUM!</v>
      </c>
      <c r="AH17" s="7">
        <f t="shared" si="5"/>
        <v>0.66120000000000001</v>
      </c>
      <c r="AI17" s="7">
        <f t="shared" si="6"/>
        <v>0.65990000000000004</v>
      </c>
    </row>
    <row r="18" spans="1:35" ht="14.25" customHeight="1">
      <c r="A18" s="11" t="s">
        <v>54</v>
      </c>
      <c r="B18" s="11" t="s">
        <v>38</v>
      </c>
      <c r="C18" s="6"/>
      <c r="D18" s="6"/>
      <c r="E18" s="6"/>
      <c r="F18" s="6"/>
      <c r="G18" s="6"/>
      <c r="H18" s="6"/>
      <c r="I18" s="3">
        <v>0.63400000000000001</v>
      </c>
      <c r="J18" s="6"/>
      <c r="K18" s="6"/>
      <c r="L18" s="6"/>
      <c r="M18" s="6"/>
      <c r="N18" s="6"/>
      <c r="O18" s="3">
        <v>0.60780000000000001</v>
      </c>
      <c r="P18" s="6"/>
      <c r="Q18" s="6"/>
      <c r="R18" s="6"/>
      <c r="S18" s="6"/>
      <c r="T18" s="6"/>
      <c r="U18" s="3">
        <v>0.63880000000000003</v>
      </c>
      <c r="V18" s="6"/>
      <c r="W18" s="6"/>
      <c r="X18" s="6"/>
      <c r="Y18" s="6"/>
      <c r="Z18" s="6"/>
      <c r="AA18" s="2"/>
      <c r="AB18" s="12">
        <f t="shared" si="0"/>
        <v>1.8806</v>
      </c>
      <c r="AC18" s="13">
        <f t="shared" si="1"/>
        <v>188.06</v>
      </c>
      <c r="AD18" s="13" t="e">
        <f t="array" ref="AD18">SUM(LARGE(C18:Z18,{1,2,3,4,5,6})*100)</f>
        <v>#NUM!</v>
      </c>
      <c r="AE18" s="14">
        <f t="shared" si="7"/>
        <v>3</v>
      </c>
      <c r="AF18" s="12">
        <f t="shared" si="3"/>
        <v>0.62686666666666668</v>
      </c>
      <c r="AG18" s="13" t="e">
        <f t="shared" si="4"/>
        <v>#NUM!</v>
      </c>
      <c r="AH18" s="12">
        <f t="shared" si="5"/>
        <v>0.63880000000000003</v>
      </c>
      <c r="AI18" s="12">
        <f t="shared" si="6"/>
        <v>0.60780000000000001</v>
      </c>
    </row>
    <row r="19" spans="1:35" ht="14.25" hidden="1" customHeight="1">
      <c r="A19" s="11" t="s">
        <v>55</v>
      </c>
      <c r="B19" s="11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"/>
      <c r="AB19" s="12">
        <f t="shared" si="0"/>
        <v>0</v>
      </c>
      <c r="AC19" s="13">
        <f t="shared" si="1"/>
        <v>0</v>
      </c>
      <c r="AD19" s="13" t="e">
        <f t="array" ref="AD19">SUM(LARGE(C19:Z19,{1,2,3,4,5,6})*100)</f>
        <v>#NUM!</v>
      </c>
      <c r="AE19" s="14">
        <f t="shared" si="7"/>
        <v>0</v>
      </c>
      <c r="AF19" s="12" t="e">
        <f t="shared" si="3"/>
        <v>#DIV/0!</v>
      </c>
      <c r="AG19" s="13" t="e">
        <f t="shared" si="4"/>
        <v>#NUM!</v>
      </c>
      <c r="AH19" s="12">
        <f t="shared" si="5"/>
        <v>0</v>
      </c>
      <c r="AI19" s="12">
        <f t="shared" si="6"/>
        <v>0</v>
      </c>
    </row>
    <row r="20" spans="1:35" ht="14.25" customHeight="1">
      <c r="A20" s="4" t="s">
        <v>56</v>
      </c>
      <c r="B20" s="4" t="s">
        <v>36</v>
      </c>
      <c r="C20" s="6"/>
      <c r="D20" s="6"/>
      <c r="E20" s="6"/>
      <c r="F20" s="6"/>
      <c r="G20" s="6"/>
      <c r="H20" s="3">
        <v>0.63770000000000004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"/>
      <c r="AB20" s="7">
        <f t="shared" si="0"/>
        <v>0.63770000000000004</v>
      </c>
      <c r="AC20" s="8">
        <f t="shared" si="1"/>
        <v>63.77</v>
      </c>
      <c r="AD20" s="8" t="e">
        <f t="array" ref="AD20">SUM(LARGE(C20:Z20,{1,2,3,4,5,6})*100)</f>
        <v>#NUM!</v>
      </c>
      <c r="AE20" s="9">
        <f t="shared" si="7"/>
        <v>1</v>
      </c>
      <c r="AF20" s="7">
        <f t="shared" si="3"/>
        <v>0.63770000000000004</v>
      </c>
      <c r="AG20" s="8" t="e">
        <f t="shared" si="4"/>
        <v>#NUM!</v>
      </c>
      <c r="AH20" s="7">
        <f t="shared" si="5"/>
        <v>0.63770000000000004</v>
      </c>
      <c r="AI20" s="7">
        <f t="shared" si="6"/>
        <v>0.63770000000000004</v>
      </c>
    </row>
    <row r="21" spans="1:35" ht="14.25" hidden="1" customHeight="1">
      <c r="A21" s="11" t="s">
        <v>57</v>
      </c>
      <c r="B21" s="11" t="s">
        <v>38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18"/>
      <c r="AB21" s="12">
        <f t="shared" si="0"/>
        <v>0</v>
      </c>
      <c r="AC21" s="13">
        <f t="shared" si="1"/>
        <v>0</v>
      </c>
      <c r="AD21" s="13" t="e">
        <f t="array" ref="AD21">SUM(LARGE(C21:Z21,{1,2,3,4,5,6})*100)</f>
        <v>#NUM!</v>
      </c>
      <c r="AE21" s="14">
        <f t="shared" si="7"/>
        <v>0</v>
      </c>
      <c r="AF21" s="12" t="e">
        <f t="shared" si="3"/>
        <v>#DIV/0!</v>
      </c>
      <c r="AG21" s="13" t="e">
        <f t="shared" si="4"/>
        <v>#NUM!</v>
      </c>
      <c r="AH21" s="12">
        <f t="shared" si="5"/>
        <v>0</v>
      </c>
      <c r="AI21" s="12">
        <f t="shared" si="6"/>
        <v>0</v>
      </c>
    </row>
    <row r="22" spans="1:35" ht="14.25" customHeight="1">
      <c r="A22" s="11" t="s">
        <v>58</v>
      </c>
      <c r="B22" s="11" t="s">
        <v>38</v>
      </c>
      <c r="C22" s="6"/>
      <c r="D22" s="6"/>
      <c r="E22" s="6"/>
      <c r="F22" s="6"/>
      <c r="G22" s="3">
        <v>0.62419999999999998</v>
      </c>
      <c r="H22" s="6"/>
      <c r="I22" s="3">
        <v>0.64100000000000001</v>
      </c>
      <c r="J22" s="3">
        <v>0.64790000000000003</v>
      </c>
      <c r="K22" s="6"/>
      <c r="L22" s="6"/>
      <c r="M22" s="3">
        <v>0.62880000000000003</v>
      </c>
      <c r="N22" s="6"/>
      <c r="O22" s="3">
        <v>0.62250000000000005</v>
      </c>
      <c r="P22" s="6"/>
      <c r="Q22" s="6"/>
      <c r="R22" s="6"/>
      <c r="S22" s="6"/>
      <c r="T22" s="6"/>
      <c r="U22" s="6"/>
      <c r="V22" s="6"/>
      <c r="W22" s="3">
        <f>VLOOKUP(A22,'Derby 10'!A$2:D$12,4,0)</f>
        <v>0.64100000000000001</v>
      </c>
      <c r="X22" s="6"/>
      <c r="Y22" s="6"/>
      <c r="Z22" s="6"/>
      <c r="AA22" s="18"/>
      <c r="AB22" s="12">
        <f t="shared" si="0"/>
        <v>3.8054000000000001</v>
      </c>
      <c r="AC22" s="13">
        <f t="shared" si="1"/>
        <v>380.54</v>
      </c>
      <c r="AD22" s="13">
        <f t="array" ref="AD22">SUM(LARGE(C22:Z22,{1,2,3,4,5,6})*100)</f>
        <v>380.53999999999996</v>
      </c>
      <c r="AE22" s="14">
        <f t="shared" si="7"/>
        <v>6</v>
      </c>
      <c r="AF22" s="12">
        <f t="shared" si="3"/>
        <v>0.63423333333333332</v>
      </c>
      <c r="AG22" s="13">
        <f t="shared" si="4"/>
        <v>63.423333333333325</v>
      </c>
      <c r="AH22" s="12">
        <f t="shared" si="5"/>
        <v>0.64790000000000003</v>
      </c>
      <c r="AI22" s="12">
        <f t="shared" si="6"/>
        <v>0.62250000000000005</v>
      </c>
    </row>
    <row r="23" spans="1:35" ht="14.25" hidden="1" customHeight="1">
      <c r="A23" s="4" t="s">
        <v>59</v>
      </c>
      <c r="B23" s="4" t="s">
        <v>36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2"/>
      <c r="AB23" s="7">
        <f t="shared" si="0"/>
        <v>0</v>
      </c>
      <c r="AC23" s="8">
        <f t="shared" si="1"/>
        <v>0</v>
      </c>
      <c r="AD23" s="8" t="e">
        <f t="array" ref="AD23">SUM(LARGE(C23:Z23,{1,2,3,4,5,6})*100)</f>
        <v>#NUM!</v>
      </c>
      <c r="AE23" s="9">
        <f t="shared" si="7"/>
        <v>0</v>
      </c>
      <c r="AF23" s="7" t="e">
        <f t="shared" si="3"/>
        <v>#DIV/0!</v>
      </c>
      <c r="AG23" s="8" t="e">
        <f t="shared" si="4"/>
        <v>#NUM!</v>
      </c>
      <c r="AH23" s="7">
        <f t="shared" si="5"/>
        <v>0</v>
      </c>
      <c r="AI23" s="7">
        <f t="shared" si="6"/>
        <v>0</v>
      </c>
    </row>
    <row r="24" spans="1:35" ht="14.25" customHeight="1">
      <c r="A24" s="4" t="s">
        <v>60</v>
      </c>
      <c r="B24" s="4" t="s">
        <v>36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">
        <f>VLOOKUP(A24,'GRC 5k Full'!C$2:I$73,7,0)</f>
        <v>0.42899999999999999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2"/>
      <c r="AB24" s="7">
        <f t="shared" si="0"/>
        <v>0.42899999999999999</v>
      </c>
      <c r="AC24" s="8">
        <f t="shared" si="1"/>
        <v>42.9</v>
      </c>
      <c r="AD24" s="8" t="e">
        <f t="array" ref="AD24">SUM(LARGE(C24:Z24,{1,2,3,4,5,6})*100)</f>
        <v>#NUM!</v>
      </c>
      <c r="AE24" s="9">
        <f t="shared" si="7"/>
        <v>1</v>
      </c>
      <c r="AF24" s="7">
        <f t="shared" si="3"/>
        <v>0.42899999999999999</v>
      </c>
      <c r="AG24" s="8" t="e">
        <f t="shared" si="4"/>
        <v>#NUM!</v>
      </c>
      <c r="AH24" s="7">
        <f t="shared" si="5"/>
        <v>0.42899999999999999</v>
      </c>
      <c r="AI24" s="7">
        <f t="shared" si="6"/>
        <v>0.42899999999999999</v>
      </c>
    </row>
    <row r="25" spans="1:35" ht="14.25" customHeight="1">
      <c r="A25" s="11" t="s">
        <v>61</v>
      </c>
      <c r="B25" s="11" t="s">
        <v>38</v>
      </c>
      <c r="C25" s="6"/>
      <c r="D25" s="6"/>
      <c r="E25" s="6"/>
      <c r="F25" s="6"/>
      <c r="G25" s="6"/>
      <c r="H25" s="6"/>
      <c r="I25" s="3">
        <v>0.54569999999999996</v>
      </c>
      <c r="J25" s="6"/>
      <c r="K25" s="3">
        <v>0.54069999999999996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2"/>
      <c r="AB25" s="12">
        <f t="shared" si="0"/>
        <v>1.0863999999999998</v>
      </c>
      <c r="AC25" s="13">
        <f t="shared" si="1"/>
        <v>108.63999999999999</v>
      </c>
      <c r="AD25" s="13" t="e">
        <f t="array" ref="AD25">SUM(LARGE(C25:Z25,{1,2,3,4,5,6})*100)</f>
        <v>#NUM!</v>
      </c>
      <c r="AE25" s="14">
        <f t="shared" si="7"/>
        <v>2</v>
      </c>
      <c r="AF25" s="12">
        <f t="shared" si="3"/>
        <v>0.54319999999999991</v>
      </c>
      <c r="AG25" s="13" t="e">
        <f t="shared" si="4"/>
        <v>#NUM!</v>
      </c>
      <c r="AH25" s="12">
        <f t="shared" si="5"/>
        <v>0.54569999999999996</v>
      </c>
      <c r="AI25" s="12">
        <f t="shared" si="6"/>
        <v>0.54069999999999996</v>
      </c>
    </row>
    <row r="26" spans="1:35" ht="14.25" customHeight="1">
      <c r="A26" s="11" t="s">
        <v>62</v>
      </c>
      <c r="B26" s="11" t="s">
        <v>38</v>
      </c>
      <c r="C26" s="3">
        <v>0.72660000000000002</v>
      </c>
      <c r="D26" s="6"/>
      <c r="E26" s="6"/>
      <c r="F26" s="6"/>
      <c r="G26" s="6"/>
      <c r="H26" s="6"/>
      <c r="I26" s="3">
        <v>0.77370000000000005</v>
      </c>
      <c r="J26" s="3">
        <v>0.76600000000000001</v>
      </c>
      <c r="K26" s="6"/>
      <c r="L26" s="6"/>
      <c r="M26" s="6"/>
      <c r="N26" s="6"/>
      <c r="O26" s="6"/>
      <c r="P26" s="6"/>
      <c r="Q26" s="3">
        <f>VLOOKUP(A26,'Heckington 10'!C$3:F$17,4,0)</f>
        <v>0.75190000000000001</v>
      </c>
      <c r="R26" s="6"/>
      <c r="S26" s="6"/>
      <c r="T26" s="6"/>
      <c r="U26" s="6"/>
      <c r="V26" s="6"/>
      <c r="W26" s="6"/>
      <c r="X26" s="6"/>
      <c r="Y26" s="6"/>
      <c r="Z26" s="6"/>
      <c r="AA26" s="2"/>
      <c r="AB26" s="12">
        <f t="shared" si="0"/>
        <v>3.0182000000000002</v>
      </c>
      <c r="AC26" s="13">
        <f t="shared" si="1"/>
        <v>301.82000000000005</v>
      </c>
      <c r="AD26" s="13" t="e">
        <f t="array" ref="AD26">SUM(LARGE(C26:Z26,{1,2,3,4,5,6})*100)</f>
        <v>#NUM!</v>
      </c>
      <c r="AE26" s="14">
        <f t="shared" si="7"/>
        <v>4</v>
      </c>
      <c r="AF26" s="12">
        <f t="shared" si="3"/>
        <v>0.75455000000000005</v>
      </c>
      <c r="AG26" s="13" t="e">
        <f t="shared" si="4"/>
        <v>#NUM!</v>
      </c>
      <c r="AH26" s="12">
        <f t="shared" si="5"/>
        <v>0.77370000000000005</v>
      </c>
      <c r="AI26" s="12">
        <f t="shared" si="6"/>
        <v>0.72660000000000002</v>
      </c>
    </row>
    <row r="27" spans="1:35" ht="14.25" customHeight="1">
      <c r="A27" s="4" t="s">
        <v>63</v>
      </c>
      <c r="B27" s="4" t="s">
        <v>36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3">
        <f>VLOOKUP(A27,'Sleaford 10k'!A$2:D$25,4,0)</f>
        <v>0.49509999999999998</v>
      </c>
      <c r="T27" s="6"/>
      <c r="U27" s="6"/>
      <c r="V27" s="6"/>
      <c r="W27" s="6"/>
      <c r="X27" s="3">
        <v>0.51200000000000001</v>
      </c>
      <c r="Y27" s="6"/>
      <c r="Z27" s="6"/>
      <c r="AA27" s="2"/>
      <c r="AB27" s="7">
        <f t="shared" si="0"/>
        <v>1.0070999999999999</v>
      </c>
      <c r="AC27" s="8">
        <f t="shared" si="1"/>
        <v>100.71</v>
      </c>
      <c r="AD27" s="8" t="e">
        <f t="array" ref="AD27">SUM(LARGE(C27:Z27,{1,2,3,4,5,6})*100)</f>
        <v>#NUM!</v>
      </c>
      <c r="AE27" s="9">
        <f t="shared" si="7"/>
        <v>2</v>
      </c>
      <c r="AF27" s="7">
        <f t="shared" si="3"/>
        <v>0.50354999999999994</v>
      </c>
      <c r="AG27" s="8" t="e">
        <f t="shared" si="4"/>
        <v>#NUM!</v>
      </c>
      <c r="AH27" s="7">
        <f t="shared" si="5"/>
        <v>0.51200000000000001</v>
      </c>
      <c r="AI27" s="7">
        <f t="shared" si="6"/>
        <v>0.49509999999999998</v>
      </c>
    </row>
    <row r="28" spans="1:35" ht="14.25" customHeight="1">
      <c r="A28" s="4" t="s">
        <v>64</v>
      </c>
      <c r="B28" s="4" t="s">
        <v>36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>
        <f>VLOOKUP(A28,'GRC 5k Full'!C$2:I$73,7,0)</f>
        <v>0.42549999999999999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2"/>
      <c r="AB28" s="7">
        <f t="shared" si="0"/>
        <v>0.42549999999999999</v>
      </c>
      <c r="AC28" s="8">
        <f t="shared" si="1"/>
        <v>42.55</v>
      </c>
      <c r="AD28" s="8" t="e">
        <f t="array" ref="AD28">SUM(LARGE(C28:Z28,{1,2,3,4,5,6})*100)</f>
        <v>#NUM!</v>
      </c>
      <c r="AE28" s="9">
        <f t="shared" si="7"/>
        <v>1</v>
      </c>
      <c r="AF28" s="7">
        <f t="shared" si="3"/>
        <v>0.42549999999999999</v>
      </c>
      <c r="AG28" s="8" t="e">
        <f t="shared" si="4"/>
        <v>#NUM!</v>
      </c>
      <c r="AH28" s="7">
        <f t="shared" si="5"/>
        <v>0.42549999999999999</v>
      </c>
      <c r="AI28" s="7">
        <f t="shared" si="6"/>
        <v>0.42549999999999999</v>
      </c>
    </row>
    <row r="29" spans="1:35" ht="14.25" customHeight="1">
      <c r="A29" s="11" t="s">
        <v>65</v>
      </c>
      <c r="B29" s="11" t="s">
        <v>38</v>
      </c>
      <c r="C29" s="6"/>
      <c r="D29" s="6"/>
      <c r="E29" s="6"/>
      <c r="F29" s="3">
        <v>0.61399999999999999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2"/>
      <c r="AB29" s="12">
        <f t="shared" si="0"/>
        <v>0.61399999999999999</v>
      </c>
      <c r="AC29" s="13">
        <f t="shared" si="1"/>
        <v>61.4</v>
      </c>
      <c r="AD29" s="13" t="e">
        <f t="array" ref="AD29">SUM(LARGE(C29:Z29,{1,2,3,4,5,6})*100)</f>
        <v>#NUM!</v>
      </c>
      <c r="AE29" s="14">
        <f t="shared" si="7"/>
        <v>1</v>
      </c>
      <c r="AF29" s="12">
        <f t="shared" si="3"/>
        <v>0.61399999999999999</v>
      </c>
      <c r="AG29" s="13" t="e">
        <f t="shared" si="4"/>
        <v>#NUM!</v>
      </c>
      <c r="AH29" s="12">
        <f t="shared" si="5"/>
        <v>0.61399999999999999</v>
      </c>
      <c r="AI29" s="12">
        <f t="shared" si="6"/>
        <v>0.61399999999999999</v>
      </c>
    </row>
    <row r="30" spans="1:35" ht="14.25" customHeight="1">
      <c r="A30" s="5" t="s">
        <v>66</v>
      </c>
      <c r="B30" s="5" t="s">
        <v>36</v>
      </c>
      <c r="C30" s="6"/>
      <c r="D30" s="6"/>
      <c r="E30" s="6"/>
      <c r="F30" s="6"/>
      <c r="G30" s="6"/>
      <c r="H30" s="6"/>
      <c r="I30" s="6"/>
      <c r="J30" s="3">
        <v>0.6794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3">
        <v>0.55640000000000001</v>
      </c>
      <c r="Y30" s="6"/>
      <c r="Z30" s="6"/>
      <c r="AA30" s="2"/>
      <c r="AB30" s="7">
        <f t="shared" si="0"/>
        <v>1.2358</v>
      </c>
      <c r="AC30" s="8">
        <f t="shared" si="1"/>
        <v>123.58</v>
      </c>
      <c r="AD30" s="8" t="e">
        <f t="array" ref="AD30">SUM(LARGE(C30:Z30,{1,2,3,4,5,6})*100)</f>
        <v>#NUM!</v>
      </c>
      <c r="AE30" s="9">
        <f t="shared" si="7"/>
        <v>2</v>
      </c>
      <c r="AF30" s="7">
        <f t="shared" si="3"/>
        <v>0.6179</v>
      </c>
      <c r="AG30" s="8" t="e">
        <f t="shared" si="4"/>
        <v>#NUM!</v>
      </c>
      <c r="AH30" s="7">
        <f t="shared" si="5"/>
        <v>0.6794</v>
      </c>
      <c r="AI30" s="7">
        <f t="shared" si="6"/>
        <v>0.55640000000000001</v>
      </c>
    </row>
    <row r="31" spans="1:35" ht="14.25" hidden="1" customHeight="1">
      <c r="A31" s="4" t="s">
        <v>68</v>
      </c>
      <c r="B31" s="4" t="s">
        <v>36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2"/>
      <c r="AB31" s="7">
        <f t="shared" si="0"/>
        <v>0</v>
      </c>
      <c r="AC31" s="8">
        <f t="shared" si="1"/>
        <v>0</v>
      </c>
      <c r="AD31" s="8" t="e">
        <f t="array" ref="AD31">SUM(LARGE(C31:Z31,{1,2,3,4,5,6})*100)</f>
        <v>#NUM!</v>
      </c>
      <c r="AE31" s="9">
        <f t="shared" si="7"/>
        <v>0</v>
      </c>
      <c r="AF31" s="7" t="e">
        <f t="shared" si="3"/>
        <v>#DIV/0!</v>
      </c>
      <c r="AG31" s="8" t="e">
        <f t="shared" si="4"/>
        <v>#NUM!</v>
      </c>
      <c r="AH31" s="7">
        <f t="shared" si="5"/>
        <v>0</v>
      </c>
      <c r="AI31" s="7">
        <f t="shared" si="6"/>
        <v>0</v>
      </c>
    </row>
    <row r="32" spans="1:35" ht="14.25" hidden="1" customHeight="1">
      <c r="A32" s="4" t="s">
        <v>68</v>
      </c>
      <c r="B32" s="4" t="s">
        <v>36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2"/>
      <c r="AB32" s="7">
        <f t="shared" si="0"/>
        <v>0</v>
      </c>
      <c r="AC32" s="8">
        <f t="shared" si="1"/>
        <v>0</v>
      </c>
      <c r="AD32" s="8" t="e">
        <f t="array" ref="AD32">SUM(LARGE(C32:Z32,{1,2,3,4,5,6})*100)</f>
        <v>#NUM!</v>
      </c>
      <c r="AE32" s="9">
        <f t="shared" si="7"/>
        <v>0</v>
      </c>
      <c r="AF32" s="7" t="e">
        <f t="shared" si="3"/>
        <v>#DIV/0!</v>
      </c>
      <c r="AG32" s="8" t="e">
        <f t="shared" si="4"/>
        <v>#NUM!</v>
      </c>
      <c r="AH32" s="7">
        <f t="shared" si="5"/>
        <v>0</v>
      </c>
      <c r="AI32" s="7">
        <f t="shared" si="6"/>
        <v>0</v>
      </c>
    </row>
    <row r="33" spans="1:35" ht="14.25" customHeight="1">
      <c r="A33" s="4" t="s">
        <v>69</v>
      </c>
      <c r="B33" s="4" t="s">
        <v>36</v>
      </c>
      <c r="C33" s="6"/>
      <c r="D33" s="6"/>
      <c r="E33" s="6"/>
      <c r="F33" s="6"/>
      <c r="G33" s="6"/>
      <c r="H33" s="6"/>
      <c r="I33" s="16">
        <v>0.63139999999999996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2"/>
      <c r="AB33" s="7">
        <f t="shared" si="0"/>
        <v>0.63139999999999996</v>
      </c>
      <c r="AC33" s="8">
        <f t="shared" si="1"/>
        <v>63.139999999999993</v>
      </c>
      <c r="AD33" s="8" t="e">
        <f t="array" ref="AD33">SUM(LARGE(C33:Z33,{1,2,3,4,5,6})*100)</f>
        <v>#NUM!</v>
      </c>
      <c r="AE33" s="9">
        <f t="shared" si="7"/>
        <v>1</v>
      </c>
      <c r="AF33" s="7">
        <f t="shared" si="3"/>
        <v>0.63139999999999996</v>
      </c>
      <c r="AG33" s="8" t="e">
        <f t="shared" si="4"/>
        <v>#NUM!</v>
      </c>
      <c r="AH33" s="7">
        <f t="shared" si="5"/>
        <v>0.63139999999999996</v>
      </c>
      <c r="AI33" s="7">
        <f t="shared" si="6"/>
        <v>0.63139999999999996</v>
      </c>
    </row>
    <row r="34" spans="1:35" ht="14.25" hidden="1" customHeight="1">
      <c r="A34" s="4" t="s">
        <v>70</v>
      </c>
      <c r="B34" s="4" t="s">
        <v>36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2"/>
      <c r="AB34" s="7">
        <f t="shared" si="0"/>
        <v>0</v>
      </c>
      <c r="AC34" s="8">
        <f t="shared" si="1"/>
        <v>0</v>
      </c>
      <c r="AD34" s="8" t="e">
        <f t="array" ref="AD34">SUM(LARGE(C34:Z34,{1,2,3,4,5,6})*100)</f>
        <v>#NUM!</v>
      </c>
      <c r="AE34" s="9">
        <f t="shared" si="7"/>
        <v>0</v>
      </c>
      <c r="AF34" s="7" t="e">
        <f t="shared" si="3"/>
        <v>#DIV/0!</v>
      </c>
      <c r="AG34" s="8" t="e">
        <f t="shared" si="4"/>
        <v>#NUM!</v>
      </c>
      <c r="AH34" s="7">
        <f t="shared" si="5"/>
        <v>0</v>
      </c>
      <c r="AI34" s="7">
        <f t="shared" si="6"/>
        <v>0</v>
      </c>
    </row>
    <row r="35" spans="1:35" ht="14.25" customHeight="1">
      <c r="A35" s="19" t="s">
        <v>71</v>
      </c>
      <c r="B35" s="4" t="s">
        <v>36</v>
      </c>
      <c r="C35" s="6"/>
      <c r="D35" s="6"/>
      <c r="E35" s="3">
        <v>0.67879999999999996</v>
      </c>
      <c r="F35" s="6"/>
      <c r="G35" s="6"/>
      <c r="H35" s="3">
        <v>0.72150000000000003</v>
      </c>
      <c r="I35" s="6"/>
      <c r="J35" s="6"/>
      <c r="K35" s="3">
        <v>0.74080000000000001</v>
      </c>
      <c r="L35" s="6"/>
      <c r="M35" s="6"/>
      <c r="N35" s="16">
        <v>0.71130000000000004</v>
      </c>
      <c r="O35" s="3">
        <v>0.70950000000000002</v>
      </c>
      <c r="P35" s="6"/>
      <c r="Q35" s="3">
        <f>VLOOKUP(A35,'Heckington 10'!C$3:F$17,4,0)</f>
        <v>0.69240000000000002</v>
      </c>
      <c r="R35" s="6"/>
      <c r="S35" s="3">
        <f>VLOOKUP(A35,'Sleaford 10k'!A$2:D$25,4,0)</f>
        <v>0.68569999999999998</v>
      </c>
      <c r="T35" s="6"/>
      <c r="U35" s="6"/>
      <c r="V35" s="6"/>
      <c r="W35" s="6"/>
      <c r="X35" s="6"/>
      <c r="Y35" s="6"/>
      <c r="Z35" s="3">
        <v>0.71089999999999998</v>
      </c>
      <c r="AA35" s="2"/>
      <c r="AB35" s="7">
        <f t="shared" si="0"/>
        <v>5.6509</v>
      </c>
      <c r="AC35" s="8">
        <f t="shared" si="1"/>
        <v>565.09</v>
      </c>
      <c r="AD35" s="8">
        <f t="array" ref="AD35">SUM(LARGE(C35:Z35,{1,2,3,4,5,6})*100)</f>
        <v>428.64000000000004</v>
      </c>
      <c r="AE35" s="9">
        <f t="shared" si="7"/>
        <v>8</v>
      </c>
      <c r="AF35" s="7">
        <f t="shared" si="3"/>
        <v>0.7063625</v>
      </c>
      <c r="AG35" s="8">
        <f t="shared" si="4"/>
        <v>71.440000000000012</v>
      </c>
      <c r="AH35" s="7">
        <f t="shared" si="5"/>
        <v>0.74080000000000001</v>
      </c>
      <c r="AI35" s="7">
        <f t="shared" si="6"/>
        <v>0.67879999999999996</v>
      </c>
    </row>
    <row r="36" spans="1:35" ht="14.25" customHeight="1">
      <c r="A36" s="19" t="s">
        <v>72</v>
      </c>
      <c r="B36" s="4" t="s">
        <v>36</v>
      </c>
      <c r="C36" s="6"/>
      <c r="D36" s="6"/>
      <c r="E36" s="6"/>
      <c r="F36" s="6"/>
      <c r="G36" s="3">
        <v>0.80500000000000005</v>
      </c>
      <c r="H36" s="6"/>
      <c r="I36" s="3">
        <v>0.87250000000000005</v>
      </c>
      <c r="J36" s="3">
        <v>0.86109999999999998</v>
      </c>
      <c r="K36" s="6"/>
      <c r="L36" s="6"/>
      <c r="M36" s="3">
        <v>0.88370000000000004</v>
      </c>
      <c r="N36" s="6"/>
      <c r="O36" s="6"/>
      <c r="P36" s="6"/>
      <c r="Q36" s="3">
        <f>VLOOKUP(A36,'Heckington 10'!C$3:F$17,4,0)</f>
        <v>0.85219999999999996</v>
      </c>
      <c r="R36" s="6"/>
      <c r="S36" s="6"/>
      <c r="T36" s="3">
        <v>0.9042</v>
      </c>
      <c r="U36" s="6"/>
      <c r="V36" s="3">
        <v>0.83960000000000001</v>
      </c>
      <c r="W36" s="3">
        <f>VLOOKUP(A36,'Derby 10'!A$2:D$12,4,0)</f>
        <v>0.8599</v>
      </c>
      <c r="X36" s="6"/>
      <c r="Y36" s="3">
        <v>0.81299999999999994</v>
      </c>
      <c r="Z36" s="3">
        <v>0.88649999999999995</v>
      </c>
      <c r="AA36" s="2"/>
      <c r="AB36" s="7">
        <f t="shared" si="0"/>
        <v>8.5777000000000001</v>
      </c>
      <c r="AC36" s="8">
        <f t="shared" si="1"/>
        <v>857.77</v>
      </c>
      <c r="AD36" s="8">
        <f t="array" ref="AD36">SUM(LARGE(C36:Z36,{1,2,3,4,5,6})*100)</f>
        <v>526.79</v>
      </c>
      <c r="AE36" s="9">
        <f t="shared" si="7"/>
        <v>10</v>
      </c>
      <c r="AF36" s="7">
        <f t="shared" si="3"/>
        <v>0.85777000000000003</v>
      </c>
      <c r="AG36" s="8">
        <f t="shared" si="4"/>
        <v>87.798333333333332</v>
      </c>
      <c r="AH36" s="7">
        <f t="shared" si="5"/>
        <v>0.9042</v>
      </c>
      <c r="AI36" s="7">
        <f t="shared" si="6"/>
        <v>0.80500000000000005</v>
      </c>
    </row>
    <row r="37" spans="1:35" ht="14.25" customHeight="1">
      <c r="A37" s="4" t="s">
        <v>73</v>
      </c>
      <c r="B37" s="4" t="s">
        <v>36</v>
      </c>
      <c r="C37" s="6"/>
      <c r="D37" s="6"/>
      <c r="E37" s="6"/>
      <c r="F37" s="3">
        <v>0.56710000000000005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2"/>
      <c r="AB37" s="7">
        <f t="shared" si="0"/>
        <v>0.56710000000000005</v>
      </c>
      <c r="AC37" s="8">
        <f t="shared" si="1"/>
        <v>56.710000000000008</v>
      </c>
      <c r="AD37" s="8" t="e">
        <f t="array" ref="AD37">SUM(LARGE(C37:Z37,{1,2,3,4,5,6})*100)</f>
        <v>#NUM!</v>
      </c>
      <c r="AE37" s="9">
        <f t="shared" si="7"/>
        <v>1</v>
      </c>
      <c r="AF37" s="7">
        <f t="shared" si="3"/>
        <v>0.56710000000000005</v>
      </c>
      <c r="AG37" s="8" t="e">
        <f t="shared" si="4"/>
        <v>#NUM!</v>
      </c>
      <c r="AH37" s="7">
        <f t="shared" si="5"/>
        <v>0.56710000000000005</v>
      </c>
      <c r="AI37" s="7">
        <f t="shared" si="6"/>
        <v>0.56710000000000005</v>
      </c>
    </row>
    <row r="38" spans="1:35" ht="14.25" customHeight="1">
      <c r="A38" s="4" t="s">
        <v>74</v>
      </c>
      <c r="B38" s="4" t="s">
        <v>36</v>
      </c>
      <c r="C38" s="6"/>
      <c r="D38" s="6"/>
      <c r="E38" s="6"/>
      <c r="F38" s="6"/>
      <c r="G38" s="6"/>
      <c r="H38" s="6"/>
      <c r="I38" s="6"/>
      <c r="J38" s="6"/>
      <c r="K38" s="3">
        <v>0.67010000000000003</v>
      </c>
      <c r="L38" s="6"/>
      <c r="M38" s="6"/>
      <c r="N38" s="6"/>
      <c r="O38" s="3">
        <v>0.52729999999999999</v>
      </c>
      <c r="P38" s="3">
        <v>0.53969999999999996</v>
      </c>
      <c r="Q38" s="6"/>
      <c r="R38" s="6"/>
      <c r="S38" s="6"/>
      <c r="T38" s="6"/>
      <c r="U38" s="3">
        <v>0.60950000000000004</v>
      </c>
      <c r="V38" s="6"/>
      <c r="W38" s="6"/>
      <c r="X38" s="6"/>
      <c r="Y38" s="6"/>
      <c r="Z38" s="6"/>
      <c r="AA38" s="18"/>
      <c r="AB38" s="7">
        <f t="shared" si="0"/>
        <v>2.3466</v>
      </c>
      <c r="AC38" s="8">
        <f t="shared" si="1"/>
        <v>234.66</v>
      </c>
      <c r="AD38" s="8" t="e">
        <f t="array" ref="AD38">SUM(LARGE(C38:Z38,{1,2,3,4,5,6})*100)</f>
        <v>#NUM!</v>
      </c>
      <c r="AE38" s="9">
        <f t="shared" si="7"/>
        <v>4</v>
      </c>
      <c r="AF38" s="7">
        <f t="shared" si="3"/>
        <v>0.58665</v>
      </c>
      <c r="AG38" s="8" t="e">
        <f t="shared" si="4"/>
        <v>#NUM!</v>
      </c>
      <c r="AH38" s="7">
        <f t="shared" si="5"/>
        <v>0.67010000000000003</v>
      </c>
      <c r="AI38" s="7">
        <f t="shared" si="6"/>
        <v>0.52729999999999999</v>
      </c>
    </row>
    <row r="39" spans="1:35" ht="14.25" hidden="1" customHeight="1">
      <c r="A39" s="4" t="s">
        <v>76</v>
      </c>
      <c r="B39" s="4" t="s">
        <v>36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2"/>
      <c r="AB39" s="7">
        <f t="shared" si="0"/>
        <v>0</v>
      </c>
      <c r="AC39" s="8">
        <f t="shared" si="1"/>
        <v>0</v>
      </c>
      <c r="AD39" s="9" t="e">
        <f t="array" ref="AD39">SUM(LARGE(C39:Z39,{1,2,3,4,5,6})*100)</f>
        <v>#NUM!</v>
      </c>
      <c r="AE39" s="9">
        <f t="shared" si="7"/>
        <v>0</v>
      </c>
      <c r="AF39" s="7" t="e">
        <f t="shared" si="3"/>
        <v>#DIV/0!</v>
      </c>
      <c r="AG39" s="7" t="e">
        <f t="shared" si="4"/>
        <v>#NUM!</v>
      </c>
      <c r="AH39" s="7">
        <f t="shared" si="5"/>
        <v>0</v>
      </c>
      <c r="AI39" s="7">
        <f t="shared" si="6"/>
        <v>0</v>
      </c>
    </row>
    <row r="40" spans="1:35" ht="14.25" hidden="1" customHeight="1">
      <c r="A40" s="4" t="s">
        <v>77</v>
      </c>
      <c r="B40" s="4" t="s">
        <v>36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"/>
      <c r="AB40" s="7">
        <f t="shared" si="0"/>
        <v>0</v>
      </c>
      <c r="AC40" s="8">
        <f t="shared" si="1"/>
        <v>0</v>
      </c>
      <c r="AD40" s="8" t="e">
        <f t="array" ref="AD40">SUM(LARGE(C40:Z40,{1,2,3,4,5,6})*100)</f>
        <v>#NUM!</v>
      </c>
      <c r="AE40" s="9">
        <f t="shared" si="7"/>
        <v>0</v>
      </c>
      <c r="AF40" s="7" t="e">
        <f t="shared" si="3"/>
        <v>#DIV/0!</v>
      </c>
      <c r="AG40" s="8" t="e">
        <f t="shared" si="4"/>
        <v>#NUM!</v>
      </c>
      <c r="AH40" s="7">
        <f t="shared" si="5"/>
        <v>0</v>
      </c>
      <c r="AI40" s="7">
        <f t="shared" si="6"/>
        <v>0</v>
      </c>
    </row>
    <row r="41" spans="1:35" ht="14.25" hidden="1" customHeight="1">
      <c r="A41" s="11" t="s">
        <v>78</v>
      </c>
      <c r="B41" s="11" t="s">
        <v>38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"/>
      <c r="AB41" s="12">
        <f t="shared" si="0"/>
        <v>0</v>
      </c>
      <c r="AC41" s="13">
        <f t="shared" si="1"/>
        <v>0</v>
      </c>
      <c r="AD41" s="13" t="e">
        <f t="array" ref="AD41">SUM(LARGE(C41:Z41,{1,2,3,4,5,6})*100)</f>
        <v>#NUM!</v>
      </c>
      <c r="AE41" s="14">
        <f t="shared" si="7"/>
        <v>0</v>
      </c>
      <c r="AF41" s="12" t="e">
        <f t="shared" si="3"/>
        <v>#DIV/0!</v>
      </c>
      <c r="AG41" s="13" t="e">
        <f t="shared" si="4"/>
        <v>#NUM!</v>
      </c>
      <c r="AH41" s="12">
        <f t="shared" si="5"/>
        <v>0</v>
      </c>
      <c r="AI41" s="12">
        <f t="shared" si="6"/>
        <v>0</v>
      </c>
    </row>
    <row r="42" spans="1:35" ht="14.25" customHeight="1">
      <c r="A42" s="4" t="s">
        <v>79</v>
      </c>
      <c r="B42" s="4" t="s">
        <v>36</v>
      </c>
      <c r="C42" s="6"/>
      <c r="D42" s="6"/>
      <c r="E42" s="6"/>
      <c r="F42" s="6"/>
      <c r="G42" s="6"/>
      <c r="H42" s="6"/>
      <c r="I42" s="3">
        <v>0.60980000000000001</v>
      </c>
      <c r="J42" s="3">
        <v>0.61809999999999998</v>
      </c>
      <c r="K42" s="3">
        <v>0.59660000000000002</v>
      </c>
      <c r="L42" s="6"/>
      <c r="M42" s="6"/>
      <c r="N42" s="6"/>
      <c r="O42" s="3">
        <v>0.60029999999999994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"/>
      <c r="AB42" s="7">
        <f t="shared" si="0"/>
        <v>2.4247999999999998</v>
      </c>
      <c r="AC42" s="8">
        <f t="shared" si="1"/>
        <v>242.48</v>
      </c>
      <c r="AD42" s="9" t="e">
        <f t="array" ref="AD42">SUM(LARGE(C42:Z42,{1,2,3,4,5,6})*100)</f>
        <v>#NUM!</v>
      </c>
      <c r="AE42" s="9">
        <f t="shared" si="7"/>
        <v>4</v>
      </c>
      <c r="AF42" s="7">
        <f t="shared" si="3"/>
        <v>0.60619999999999996</v>
      </c>
      <c r="AG42" s="7" t="e">
        <f t="shared" si="4"/>
        <v>#NUM!</v>
      </c>
      <c r="AH42" s="7">
        <f t="shared" si="5"/>
        <v>0.61809999999999998</v>
      </c>
      <c r="AI42" s="7">
        <f t="shared" si="6"/>
        <v>0.59660000000000002</v>
      </c>
    </row>
    <row r="43" spans="1:35" ht="14.25" hidden="1" customHeight="1">
      <c r="A43" s="11" t="s">
        <v>81</v>
      </c>
      <c r="B43" s="11" t="s">
        <v>38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2"/>
      <c r="AB43" s="12">
        <f t="shared" si="0"/>
        <v>0</v>
      </c>
      <c r="AC43" s="13">
        <f t="shared" si="1"/>
        <v>0</v>
      </c>
      <c r="AD43" s="13" t="e">
        <f t="array" ref="AD43">SUM(LARGE(C43:Z43,{1,2,3,4,5,6})*100)</f>
        <v>#NUM!</v>
      </c>
      <c r="AE43" s="14">
        <f t="shared" si="7"/>
        <v>0</v>
      </c>
      <c r="AF43" s="12" t="e">
        <f t="shared" si="3"/>
        <v>#DIV/0!</v>
      </c>
      <c r="AG43" s="13" t="e">
        <f t="shared" si="4"/>
        <v>#NUM!</v>
      </c>
      <c r="AH43" s="12">
        <f t="shared" si="5"/>
        <v>0</v>
      </c>
      <c r="AI43" s="12">
        <f t="shared" si="6"/>
        <v>0</v>
      </c>
    </row>
    <row r="44" spans="1:35" ht="14.25" customHeight="1">
      <c r="A44" s="11" t="s">
        <v>82</v>
      </c>
      <c r="B44" s="11" t="s">
        <v>38</v>
      </c>
      <c r="C44" s="6"/>
      <c r="D44" s="6"/>
      <c r="E44" s="6"/>
      <c r="F44" s="6"/>
      <c r="G44" s="6"/>
      <c r="H44" s="3">
        <v>0.4486</v>
      </c>
      <c r="I44" s="6"/>
      <c r="J44" s="3">
        <v>0.56469999999999998</v>
      </c>
      <c r="K44" s="6"/>
      <c r="L44" s="6"/>
      <c r="M44" s="6"/>
      <c r="N44" s="6"/>
      <c r="O44" s="3">
        <v>0.57479999999999998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2"/>
      <c r="AB44" s="12">
        <f t="shared" si="0"/>
        <v>1.5881000000000001</v>
      </c>
      <c r="AC44" s="13">
        <f t="shared" si="1"/>
        <v>158.81</v>
      </c>
      <c r="AD44" s="13" t="e">
        <f t="array" ref="AD44">SUM(LARGE(C44:Z44,{1,2,3,4,5,6})*100)</f>
        <v>#NUM!</v>
      </c>
      <c r="AE44" s="14">
        <f t="shared" si="7"/>
        <v>3</v>
      </c>
      <c r="AF44" s="12">
        <f t="shared" si="3"/>
        <v>0.52936666666666665</v>
      </c>
      <c r="AG44" s="13" t="e">
        <f t="shared" si="4"/>
        <v>#NUM!</v>
      </c>
      <c r="AH44" s="12">
        <f t="shared" si="5"/>
        <v>0.57479999999999998</v>
      </c>
      <c r="AI44" s="12">
        <f t="shared" si="6"/>
        <v>0.4486</v>
      </c>
    </row>
    <row r="45" spans="1:35" ht="14.25" customHeight="1">
      <c r="A45" s="20" t="s">
        <v>83</v>
      </c>
      <c r="B45" s="4" t="s">
        <v>36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">
        <f>VLOOKUP(A45,'Sleaford 10k'!A$2:D$25,4,0)</f>
        <v>0.45929999999999999</v>
      </c>
      <c r="T45" s="6"/>
      <c r="U45" s="6"/>
      <c r="V45" s="6"/>
      <c r="W45" s="6"/>
      <c r="X45" s="3">
        <v>0.5202</v>
      </c>
      <c r="Y45" s="6"/>
      <c r="Z45" s="6"/>
      <c r="AA45" s="2"/>
      <c r="AB45" s="7">
        <f t="shared" si="0"/>
        <v>0.97950000000000004</v>
      </c>
      <c r="AC45" s="8">
        <f t="shared" si="1"/>
        <v>97.95</v>
      </c>
      <c r="AD45" s="8" t="e">
        <f t="array" ref="AD45">SUM(LARGE(C45:Z45,{1,2,3,4,5,6})*100)</f>
        <v>#NUM!</v>
      </c>
      <c r="AE45" s="9">
        <f t="shared" si="7"/>
        <v>2</v>
      </c>
      <c r="AF45" s="7">
        <f t="shared" si="3"/>
        <v>0.48975000000000002</v>
      </c>
      <c r="AG45" s="8" t="e">
        <f t="shared" si="4"/>
        <v>#NUM!</v>
      </c>
      <c r="AH45" s="7">
        <f t="shared" si="5"/>
        <v>0.5202</v>
      </c>
      <c r="AI45" s="7">
        <f t="shared" si="6"/>
        <v>0.45929999999999999</v>
      </c>
    </row>
    <row r="46" spans="1:35" ht="14.25" customHeight="1">
      <c r="A46" s="4" t="s">
        <v>84</v>
      </c>
      <c r="B46" s="4" t="s">
        <v>36</v>
      </c>
      <c r="C46" s="6"/>
      <c r="D46" s="6"/>
      <c r="E46" s="6"/>
      <c r="F46" s="6"/>
      <c r="G46" s="6"/>
      <c r="H46" s="6"/>
      <c r="I46" s="3">
        <v>0.54510000000000003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3">
        <v>0.54320000000000002</v>
      </c>
      <c r="Y46" s="6"/>
      <c r="Z46" s="6"/>
      <c r="AA46" s="2"/>
      <c r="AB46" s="7">
        <f t="shared" si="0"/>
        <v>1.0883</v>
      </c>
      <c r="AC46" s="8">
        <f t="shared" si="1"/>
        <v>108.83</v>
      </c>
      <c r="AD46" s="8" t="e">
        <f t="array" ref="AD46">SUM(LARGE(C46:Z46,{1,2,3,4,5,6})*100)</f>
        <v>#NUM!</v>
      </c>
      <c r="AE46" s="9">
        <f t="shared" si="7"/>
        <v>2</v>
      </c>
      <c r="AF46" s="7">
        <f t="shared" si="3"/>
        <v>0.54415000000000002</v>
      </c>
      <c r="AG46" s="8" t="e">
        <f t="shared" si="4"/>
        <v>#NUM!</v>
      </c>
      <c r="AH46" s="7">
        <f t="shared" si="5"/>
        <v>0.54510000000000003</v>
      </c>
      <c r="AI46" s="7">
        <f t="shared" si="6"/>
        <v>0.54320000000000002</v>
      </c>
    </row>
    <row r="47" spans="1:35" ht="14.25" hidden="1" customHeight="1">
      <c r="A47" s="4" t="s">
        <v>85</v>
      </c>
      <c r="B47" s="4" t="s">
        <v>36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2"/>
      <c r="AB47" s="7">
        <f t="shared" si="0"/>
        <v>0</v>
      </c>
      <c r="AC47" s="8">
        <f t="shared" si="1"/>
        <v>0</v>
      </c>
      <c r="AD47" s="8" t="e">
        <f t="array" ref="AD47">SUM(LARGE(C47:Z47,{1,2,3,4,5,6})*100)</f>
        <v>#NUM!</v>
      </c>
      <c r="AE47" s="9">
        <f t="shared" si="7"/>
        <v>0</v>
      </c>
      <c r="AF47" s="7" t="e">
        <f t="shared" si="3"/>
        <v>#DIV/0!</v>
      </c>
      <c r="AG47" s="8" t="e">
        <f t="shared" si="4"/>
        <v>#NUM!</v>
      </c>
      <c r="AH47" s="7">
        <f t="shared" si="5"/>
        <v>0</v>
      </c>
      <c r="AI47" s="7">
        <f t="shared" si="6"/>
        <v>0</v>
      </c>
    </row>
    <row r="48" spans="1:35" ht="14.25" customHeight="1">
      <c r="A48" s="11" t="s">
        <v>86</v>
      </c>
      <c r="B48" s="11" t="s">
        <v>38</v>
      </c>
      <c r="C48" s="6"/>
      <c r="D48" s="6"/>
      <c r="E48" s="6"/>
      <c r="F48" s="6"/>
      <c r="G48" s="6"/>
      <c r="H48" s="6"/>
      <c r="I48" s="6"/>
      <c r="J48" s="3">
        <v>0.78369999999999995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3">
        <v>0.75219999999999998</v>
      </c>
      <c r="V48" s="6"/>
      <c r="W48" s="6"/>
      <c r="X48" s="6"/>
      <c r="Y48" s="6"/>
      <c r="Z48" s="6"/>
      <c r="AA48" s="2"/>
      <c r="AB48" s="12">
        <f t="shared" si="0"/>
        <v>1.5358999999999998</v>
      </c>
      <c r="AC48" s="13">
        <f t="shared" si="1"/>
        <v>153.58999999999997</v>
      </c>
      <c r="AD48" s="13" t="e">
        <f t="array" ref="AD48">SUM(LARGE(C48:Z48,{1,2,3,4,5,6})*100)</f>
        <v>#NUM!</v>
      </c>
      <c r="AE48" s="14">
        <f t="shared" si="7"/>
        <v>2</v>
      </c>
      <c r="AF48" s="12">
        <f t="shared" si="3"/>
        <v>0.76794999999999991</v>
      </c>
      <c r="AG48" s="13" t="e">
        <f t="shared" si="4"/>
        <v>#NUM!</v>
      </c>
      <c r="AH48" s="12">
        <f t="shared" si="5"/>
        <v>0.78369999999999995</v>
      </c>
      <c r="AI48" s="12">
        <f t="shared" si="6"/>
        <v>0.75219999999999998</v>
      </c>
    </row>
    <row r="49" spans="1:35" ht="14.25" customHeight="1">
      <c r="A49" s="11" t="s">
        <v>87</v>
      </c>
      <c r="B49" s="11" t="s">
        <v>38</v>
      </c>
      <c r="C49" s="6"/>
      <c r="D49" s="3">
        <v>0.59760000000000002</v>
      </c>
      <c r="E49" s="3">
        <v>0.57920000000000005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3">
        <v>0.57999999999999996</v>
      </c>
      <c r="Z49" s="6"/>
      <c r="AA49" s="2"/>
      <c r="AB49" s="12">
        <f t="shared" si="0"/>
        <v>1.7568000000000001</v>
      </c>
      <c r="AC49" s="13">
        <f t="shared" si="1"/>
        <v>175.68</v>
      </c>
      <c r="AD49" s="13" t="e">
        <f t="array" ref="AD49">SUM(LARGE(C49:Z49,{1,2,3,4,5,6})*100)</f>
        <v>#NUM!</v>
      </c>
      <c r="AE49" s="14">
        <f t="shared" si="7"/>
        <v>3</v>
      </c>
      <c r="AF49" s="12">
        <f t="shared" si="3"/>
        <v>0.58560000000000001</v>
      </c>
      <c r="AG49" s="13" t="e">
        <f t="shared" si="4"/>
        <v>#NUM!</v>
      </c>
      <c r="AH49" s="12">
        <f t="shared" si="5"/>
        <v>0.59760000000000002</v>
      </c>
      <c r="AI49" s="12">
        <f t="shared" si="6"/>
        <v>0.57920000000000005</v>
      </c>
    </row>
    <row r="50" spans="1:35" ht="14.25" customHeight="1">
      <c r="A50" s="11" t="s">
        <v>88</v>
      </c>
      <c r="B50" s="11" t="s">
        <v>38</v>
      </c>
      <c r="C50" s="6"/>
      <c r="D50" s="6"/>
      <c r="E50" s="6"/>
      <c r="F50" s="6"/>
      <c r="G50" s="6"/>
      <c r="H50" s="6"/>
      <c r="I50" s="6"/>
      <c r="J50" s="6"/>
      <c r="K50" s="3">
        <v>0.61739999999999995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"/>
      <c r="AB50" s="12">
        <f t="shared" si="0"/>
        <v>0.61739999999999995</v>
      </c>
      <c r="AC50" s="13">
        <f t="shared" si="1"/>
        <v>61.739999999999995</v>
      </c>
      <c r="AD50" s="13" t="e">
        <f t="array" ref="AD50">SUM(LARGE(C50:Z50,{1,2,3,4,5,6})*100)</f>
        <v>#NUM!</v>
      </c>
      <c r="AE50" s="14">
        <f t="shared" si="7"/>
        <v>1</v>
      </c>
      <c r="AF50" s="12">
        <f t="shared" si="3"/>
        <v>0.61739999999999995</v>
      </c>
      <c r="AG50" s="13" t="e">
        <f t="shared" si="4"/>
        <v>#NUM!</v>
      </c>
      <c r="AH50" s="12">
        <f t="shared" si="5"/>
        <v>0.61739999999999995</v>
      </c>
      <c r="AI50" s="12">
        <f t="shared" si="6"/>
        <v>0.61739999999999995</v>
      </c>
    </row>
    <row r="51" spans="1:35" ht="14.25" customHeight="1">
      <c r="A51" s="11" t="s">
        <v>89</v>
      </c>
      <c r="B51" s="11" t="s">
        <v>38</v>
      </c>
      <c r="C51" s="6"/>
      <c r="D51" s="6"/>
      <c r="E51" s="6"/>
      <c r="F51" s="6"/>
      <c r="G51" s="6"/>
      <c r="H51" s="6"/>
      <c r="I51" s="3">
        <v>0.66559999999999997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3">
        <v>0.66669999999999996</v>
      </c>
      <c r="AA51" s="2"/>
      <c r="AB51" s="12">
        <f t="shared" si="0"/>
        <v>1.3323</v>
      </c>
      <c r="AC51" s="13">
        <f t="shared" si="1"/>
        <v>133.23000000000002</v>
      </c>
      <c r="AD51" s="13" t="e">
        <f t="array" ref="AD51">SUM(LARGE(C51:Z51,{1,2,3,4,5,6})*100)</f>
        <v>#NUM!</v>
      </c>
      <c r="AE51" s="14">
        <f t="shared" si="7"/>
        <v>2</v>
      </c>
      <c r="AF51" s="12">
        <f t="shared" si="3"/>
        <v>0.66615000000000002</v>
      </c>
      <c r="AG51" s="13" t="e">
        <f t="shared" si="4"/>
        <v>#NUM!</v>
      </c>
      <c r="AH51" s="12">
        <f t="shared" si="5"/>
        <v>0.66669999999999996</v>
      </c>
      <c r="AI51" s="12">
        <f t="shared" si="6"/>
        <v>0.66559999999999997</v>
      </c>
    </row>
    <row r="52" spans="1:35" ht="14.25" customHeight="1">
      <c r="A52" s="11" t="s">
        <v>90</v>
      </c>
      <c r="B52" s="11" t="s">
        <v>38</v>
      </c>
      <c r="C52" s="6"/>
      <c r="D52" s="6"/>
      <c r="E52" s="6"/>
      <c r="F52" s="6"/>
      <c r="G52" s="6"/>
      <c r="H52" s="6"/>
      <c r="I52" s="6"/>
      <c r="J52" s="6"/>
      <c r="K52" s="3">
        <v>0.6633</v>
      </c>
      <c r="L52" s="6"/>
      <c r="M52" s="6"/>
      <c r="N52" s="6"/>
      <c r="O52" s="3">
        <v>0.60389999999999999</v>
      </c>
      <c r="P52" s="3">
        <v>0.61170000000000002</v>
      </c>
      <c r="Q52" s="6"/>
      <c r="R52" s="6"/>
      <c r="S52" s="6"/>
      <c r="T52" s="6"/>
      <c r="U52" s="3">
        <v>0.61770000000000003</v>
      </c>
      <c r="V52" s="6"/>
      <c r="W52" s="6"/>
      <c r="X52" s="6"/>
      <c r="Y52" s="6"/>
      <c r="Z52" s="6"/>
      <c r="AA52" s="2"/>
      <c r="AB52" s="12">
        <f t="shared" si="0"/>
        <v>2.4965999999999999</v>
      </c>
      <c r="AC52" s="13">
        <f t="shared" si="1"/>
        <v>249.66</v>
      </c>
      <c r="AD52" s="13" t="e">
        <f t="array" ref="AD52">SUM(LARGE(C52:Z52,{1,2,3,4,5,6})*100)</f>
        <v>#NUM!</v>
      </c>
      <c r="AE52" s="14">
        <f t="shared" si="7"/>
        <v>4</v>
      </c>
      <c r="AF52" s="12">
        <f t="shared" si="3"/>
        <v>0.62414999999999998</v>
      </c>
      <c r="AG52" s="13" t="e">
        <f t="shared" si="4"/>
        <v>#NUM!</v>
      </c>
      <c r="AH52" s="12">
        <f t="shared" si="5"/>
        <v>0.6633</v>
      </c>
      <c r="AI52" s="12">
        <f t="shared" si="6"/>
        <v>0.60389999999999999</v>
      </c>
    </row>
    <row r="53" spans="1:35" ht="14.25" hidden="1" customHeight="1">
      <c r="A53" s="11" t="s">
        <v>92</v>
      </c>
      <c r="B53" s="11" t="s">
        <v>38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2"/>
      <c r="AB53" s="12">
        <f t="shared" si="0"/>
        <v>0</v>
      </c>
      <c r="AC53" s="13">
        <f t="shared" si="1"/>
        <v>0</v>
      </c>
      <c r="AD53" s="13" t="e">
        <f t="array" ref="AD53">SUM(LARGE(C53:Z53,{1,2,3,4,5,6})*100)</f>
        <v>#NUM!</v>
      </c>
      <c r="AE53" s="14">
        <f t="shared" si="7"/>
        <v>0</v>
      </c>
      <c r="AF53" s="12" t="e">
        <f t="shared" si="3"/>
        <v>#DIV/0!</v>
      </c>
      <c r="AG53" s="13" t="e">
        <f t="shared" si="4"/>
        <v>#NUM!</v>
      </c>
      <c r="AH53" s="12">
        <f t="shared" si="5"/>
        <v>0</v>
      </c>
      <c r="AI53" s="12">
        <f t="shared" si="6"/>
        <v>0</v>
      </c>
    </row>
    <row r="54" spans="1:35" ht="14.25" hidden="1" customHeight="1">
      <c r="A54" s="11" t="s">
        <v>93</v>
      </c>
      <c r="B54" s="11" t="s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18"/>
      <c r="AB54" s="12">
        <f t="shared" si="0"/>
        <v>0</v>
      </c>
      <c r="AC54" s="13">
        <f t="shared" si="1"/>
        <v>0</v>
      </c>
      <c r="AD54" s="13" t="e">
        <f t="array" ref="AD54">SUM(LARGE(C54:Z54,{1,2,3,4,5,6})*100)</f>
        <v>#NUM!</v>
      </c>
      <c r="AE54" s="14">
        <f t="shared" si="7"/>
        <v>0</v>
      </c>
      <c r="AF54" s="12" t="e">
        <f t="shared" si="3"/>
        <v>#DIV/0!</v>
      </c>
      <c r="AG54" s="13" t="e">
        <f t="shared" si="4"/>
        <v>#NUM!</v>
      </c>
      <c r="AH54" s="12">
        <f t="shared" si="5"/>
        <v>0</v>
      </c>
      <c r="AI54" s="12">
        <f t="shared" si="6"/>
        <v>0</v>
      </c>
    </row>
    <row r="55" spans="1:35" ht="14.25" customHeight="1">
      <c r="A55" s="11" t="s">
        <v>94</v>
      </c>
      <c r="B55" s="11" t="s">
        <v>38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3">
        <f>VLOOKUP(A55,'Heckington 10'!C$3:F$17,4,0)</f>
        <v>0.54420000000000002</v>
      </c>
      <c r="R55" s="6"/>
      <c r="S55" s="6"/>
      <c r="T55" s="6"/>
      <c r="U55" s="3">
        <v>0.58560000000000001</v>
      </c>
      <c r="V55" s="6"/>
      <c r="W55" s="6"/>
      <c r="X55" s="6"/>
      <c r="Y55" s="6"/>
      <c r="Z55" s="6"/>
      <c r="AA55" s="2"/>
      <c r="AB55" s="12">
        <f t="shared" si="0"/>
        <v>1.1297999999999999</v>
      </c>
      <c r="AC55" s="13">
        <f t="shared" si="1"/>
        <v>112.97999999999999</v>
      </c>
      <c r="AD55" s="13" t="e">
        <f t="array" ref="AD55">SUM(LARGE(C55:Z55,{1,2,3,4,5,6})*100)</f>
        <v>#NUM!</v>
      </c>
      <c r="AE55" s="14">
        <f t="shared" si="7"/>
        <v>2</v>
      </c>
      <c r="AF55" s="12">
        <f t="shared" si="3"/>
        <v>0.56489999999999996</v>
      </c>
      <c r="AG55" s="13" t="e">
        <f t="shared" si="4"/>
        <v>#NUM!</v>
      </c>
      <c r="AH55" s="12">
        <f t="shared" si="5"/>
        <v>0.58560000000000001</v>
      </c>
      <c r="AI55" s="12">
        <f t="shared" si="6"/>
        <v>0.54420000000000002</v>
      </c>
    </row>
    <row r="56" spans="1:35" ht="14.25" hidden="1" customHeight="1">
      <c r="A56" s="11" t="s">
        <v>95</v>
      </c>
      <c r="B56" s="11" t="s">
        <v>38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2"/>
      <c r="AB56" s="12">
        <f t="shared" si="0"/>
        <v>0</v>
      </c>
      <c r="AC56" s="13">
        <f t="shared" si="1"/>
        <v>0</v>
      </c>
      <c r="AD56" s="13" t="e">
        <f t="array" ref="AD56">SUM(LARGE(C56:Z56,{1,2,3,4,5,6})*100)</f>
        <v>#NUM!</v>
      </c>
      <c r="AE56" s="14">
        <f t="shared" si="7"/>
        <v>0</v>
      </c>
      <c r="AF56" s="12" t="e">
        <f t="shared" si="3"/>
        <v>#DIV/0!</v>
      </c>
      <c r="AG56" s="13" t="e">
        <f t="shared" si="4"/>
        <v>#NUM!</v>
      </c>
      <c r="AH56" s="12">
        <f t="shared" si="5"/>
        <v>0</v>
      </c>
      <c r="AI56" s="12">
        <f t="shared" si="6"/>
        <v>0</v>
      </c>
    </row>
    <row r="57" spans="1:35" ht="14.25" customHeight="1">
      <c r="A57" s="11" t="s">
        <v>96</v>
      </c>
      <c r="B57" s="11" t="s">
        <v>38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3">
        <v>0.50090000000000001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2"/>
      <c r="AB57" s="12">
        <f t="shared" si="0"/>
        <v>0.50090000000000001</v>
      </c>
      <c r="AC57" s="13">
        <f t="shared" si="1"/>
        <v>50.09</v>
      </c>
      <c r="AD57" s="13" t="e">
        <f t="array" ref="AD57">SUM(LARGE(C57:Z57,{1,2,3,4,5,6})*100)</f>
        <v>#NUM!</v>
      </c>
      <c r="AE57" s="14">
        <f t="shared" si="7"/>
        <v>1</v>
      </c>
      <c r="AF57" s="12">
        <f t="shared" si="3"/>
        <v>0.50090000000000001</v>
      </c>
      <c r="AG57" s="13" t="e">
        <f t="shared" si="4"/>
        <v>#NUM!</v>
      </c>
      <c r="AH57" s="12">
        <f t="shared" si="5"/>
        <v>0.50090000000000001</v>
      </c>
      <c r="AI57" s="12">
        <f t="shared" si="6"/>
        <v>0.50090000000000001</v>
      </c>
    </row>
    <row r="58" spans="1:35" ht="14.25" customHeight="1">
      <c r="A58" s="11" t="s">
        <v>97</v>
      </c>
      <c r="B58" s="11" t="s">
        <v>38</v>
      </c>
      <c r="C58" s="6"/>
      <c r="D58" s="6"/>
      <c r="E58" s="6"/>
      <c r="F58" s="6"/>
      <c r="G58" s="6"/>
      <c r="H58" s="6"/>
      <c r="I58" s="3">
        <v>0.66020000000000001</v>
      </c>
      <c r="J58" s="6"/>
      <c r="K58" s="3">
        <v>0.70799999999999996</v>
      </c>
      <c r="L58" s="6"/>
      <c r="M58" s="6"/>
      <c r="N58" s="6"/>
      <c r="O58" s="3">
        <v>0.72499999999999998</v>
      </c>
      <c r="P58" s="6"/>
      <c r="Q58" s="6"/>
      <c r="R58" s="6"/>
      <c r="S58" s="6"/>
      <c r="T58" s="3">
        <v>0.74429999999999996</v>
      </c>
      <c r="U58" s="3">
        <v>0.75660000000000005</v>
      </c>
      <c r="V58" s="6"/>
      <c r="W58" s="6"/>
      <c r="X58" s="3">
        <v>0.75260000000000005</v>
      </c>
      <c r="Y58" s="6"/>
      <c r="Z58" s="6"/>
      <c r="AA58" s="2"/>
      <c r="AB58" s="12">
        <f t="shared" si="0"/>
        <v>4.3467000000000002</v>
      </c>
      <c r="AC58" s="13">
        <f t="shared" si="1"/>
        <v>434.67</v>
      </c>
      <c r="AD58" s="13">
        <f t="array" ref="AD58">SUM(LARGE(C58:Z58,{1,2,3,4,5,6})*100)</f>
        <v>434.67</v>
      </c>
      <c r="AE58" s="14">
        <f t="shared" si="7"/>
        <v>6</v>
      </c>
      <c r="AF58" s="12">
        <f t="shared" si="3"/>
        <v>0.72445000000000004</v>
      </c>
      <c r="AG58" s="13">
        <f t="shared" si="4"/>
        <v>72.445000000000007</v>
      </c>
      <c r="AH58" s="12">
        <f t="shared" si="5"/>
        <v>0.75660000000000005</v>
      </c>
      <c r="AI58" s="12">
        <f t="shared" si="6"/>
        <v>0.66020000000000001</v>
      </c>
    </row>
    <row r="59" spans="1:35" ht="14.25" hidden="1" customHeight="1">
      <c r="A59" s="4" t="s">
        <v>99</v>
      </c>
      <c r="B59" s="4" t="s">
        <v>36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2"/>
      <c r="AB59" s="7">
        <f t="shared" si="0"/>
        <v>0</v>
      </c>
      <c r="AC59" s="8">
        <f t="shared" si="1"/>
        <v>0</v>
      </c>
      <c r="AD59" s="8" t="e">
        <f t="array" ref="AD59">SUM(LARGE(C59:Z59,{1,2,3,4,5,6})*100)</f>
        <v>#NUM!</v>
      </c>
      <c r="AE59" s="9">
        <f t="shared" si="7"/>
        <v>0</v>
      </c>
      <c r="AF59" s="7" t="e">
        <f t="shared" si="3"/>
        <v>#DIV/0!</v>
      </c>
      <c r="AG59" s="8" t="e">
        <f t="shared" si="4"/>
        <v>#NUM!</v>
      </c>
      <c r="AH59" s="7">
        <f t="shared" si="5"/>
        <v>0</v>
      </c>
      <c r="AI59" s="7">
        <f t="shared" si="6"/>
        <v>0</v>
      </c>
    </row>
    <row r="60" spans="1:35" ht="14.25" customHeight="1">
      <c r="A60" s="11" t="s">
        <v>100</v>
      </c>
      <c r="B60" s="11" t="s">
        <v>38</v>
      </c>
      <c r="C60" s="6"/>
      <c r="D60" s="6"/>
      <c r="E60" s="3">
        <v>0.66969999999999996</v>
      </c>
      <c r="F60" s="6"/>
      <c r="G60" s="6"/>
      <c r="H60" s="3">
        <v>0.627</v>
      </c>
      <c r="I60" s="6"/>
      <c r="J60" s="6"/>
      <c r="K60" s="6"/>
      <c r="L60" s="6"/>
      <c r="M60" s="6"/>
      <c r="N60" s="6"/>
      <c r="O60" s="3">
        <v>0.77100000000000002</v>
      </c>
      <c r="P60" s="6"/>
      <c r="Q60" s="3">
        <f>VLOOKUP(A60,'Heckington 10'!C$3:F$17,4,0)</f>
        <v>0.74960000000000004</v>
      </c>
      <c r="R60" s="6"/>
      <c r="S60" s="6"/>
      <c r="T60" s="6"/>
      <c r="U60" s="6"/>
      <c r="V60" s="6"/>
      <c r="W60" s="6"/>
      <c r="X60" s="6"/>
      <c r="Y60" s="6"/>
      <c r="Z60" s="6"/>
      <c r="AA60" s="2"/>
      <c r="AB60" s="12">
        <f t="shared" si="0"/>
        <v>2.8172999999999999</v>
      </c>
      <c r="AC60" s="13">
        <f t="shared" si="1"/>
        <v>281.73</v>
      </c>
      <c r="AD60" s="13" t="e">
        <f t="array" ref="AD60">SUM(LARGE(C60:Z60,{1,2,3,4,5,6})*100)</f>
        <v>#NUM!</v>
      </c>
      <c r="AE60" s="14">
        <f t="shared" si="7"/>
        <v>4</v>
      </c>
      <c r="AF60" s="12">
        <f t="shared" si="3"/>
        <v>0.70432499999999998</v>
      </c>
      <c r="AG60" s="13" t="e">
        <f t="shared" si="4"/>
        <v>#NUM!</v>
      </c>
      <c r="AH60" s="12">
        <f t="shared" si="5"/>
        <v>0.77100000000000002</v>
      </c>
      <c r="AI60" s="12">
        <f t="shared" si="6"/>
        <v>0.627</v>
      </c>
    </row>
    <row r="61" spans="1:35" ht="14.25" hidden="1" customHeight="1">
      <c r="A61" s="4" t="s">
        <v>101</v>
      </c>
      <c r="B61" s="4" t="s">
        <v>36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2"/>
      <c r="AB61" s="7">
        <f t="shared" si="0"/>
        <v>0</v>
      </c>
      <c r="AC61" s="8">
        <f t="shared" si="1"/>
        <v>0</v>
      </c>
      <c r="AD61" s="8" t="e">
        <f t="array" ref="AD61">SUM(LARGE(C61:Z61,{1,2,3,4,5,6})*100)</f>
        <v>#NUM!</v>
      </c>
      <c r="AE61" s="9">
        <f t="shared" si="7"/>
        <v>0</v>
      </c>
      <c r="AF61" s="7" t="e">
        <f t="shared" si="3"/>
        <v>#DIV/0!</v>
      </c>
      <c r="AG61" s="8" t="e">
        <f t="shared" si="4"/>
        <v>#NUM!</v>
      </c>
      <c r="AH61" s="7">
        <f t="shared" si="5"/>
        <v>0</v>
      </c>
      <c r="AI61" s="7">
        <f t="shared" si="6"/>
        <v>0</v>
      </c>
    </row>
    <row r="62" spans="1:35" ht="14.25" hidden="1" customHeight="1">
      <c r="A62" s="20" t="s">
        <v>102</v>
      </c>
      <c r="B62" s="4" t="s">
        <v>36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2"/>
      <c r="AB62" s="7">
        <f t="shared" si="0"/>
        <v>0</v>
      </c>
      <c r="AC62" s="8">
        <f t="shared" si="1"/>
        <v>0</v>
      </c>
      <c r="AD62" s="8" t="e">
        <f t="array" ref="AD62">SUM(LARGE(C62:Z62,{1,2,3,4,5,6})*100)</f>
        <v>#NUM!</v>
      </c>
      <c r="AE62" s="9">
        <f t="shared" si="7"/>
        <v>0</v>
      </c>
      <c r="AF62" s="7" t="e">
        <f t="shared" si="3"/>
        <v>#DIV/0!</v>
      </c>
      <c r="AG62" s="8" t="e">
        <f t="shared" si="4"/>
        <v>#NUM!</v>
      </c>
      <c r="AH62" s="7">
        <f t="shared" si="5"/>
        <v>0</v>
      </c>
      <c r="AI62" s="7">
        <f t="shared" si="6"/>
        <v>0</v>
      </c>
    </row>
    <row r="63" spans="1:35" ht="14.25" hidden="1" customHeight="1">
      <c r="A63" s="20" t="s">
        <v>103</v>
      </c>
      <c r="B63" s="4" t="s">
        <v>36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2"/>
      <c r="AB63" s="7">
        <f t="shared" si="0"/>
        <v>0</v>
      </c>
      <c r="AC63" s="8">
        <f t="shared" si="1"/>
        <v>0</v>
      </c>
      <c r="AD63" s="8" t="e">
        <f t="array" ref="AD63">SUM(LARGE(C63:Z63,{1,2,3,4,5,6})*100)</f>
        <v>#NUM!</v>
      </c>
      <c r="AE63" s="9">
        <f t="shared" si="7"/>
        <v>0</v>
      </c>
      <c r="AF63" s="7" t="e">
        <f t="shared" si="3"/>
        <v>#DIV/0!</v>
      </c>
      <c r="AG63" s="8" t="e">
        <f t="shared" si="4"/>
        <v>#NUM!</v>
      </c>
      <c r="AH63" s="7">
        <f t="shared" si="5"/>
        <v>0</v>
      </c>
      <c r="AI63" s="7">
        <f t="shared" si="6"/>
        <v>0</v>
      </c>
    </row>
    <row r="64" spans="1:35" ht="14.25" customHeight="1">
      <c r="A64" s="20" t="s">
        <v>104</v>
      </c>
      <c r="B64" s="5" t="s">
        <v>36</v>
      </c>
      <c r="C64" s="6"/>
      <c r="D64" s="6"/>
      <c r="E64" s="6"/>
      <c r="F64" s="6"/>
      <c r="G64" s="6"/>
      <c r="H64" s="3">
        <v>0.4924</v>
      </c>
      <c r="I64" s="6"/>
      <c r="J64" s="6"/>
      <c r="K64" s="3">
        <v>0.58499999999999996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3">
        <v>0.5756</v>
      </c>
      <c r="Y64" s="6"/>
      <c r="Z64" s="6"/>
      <c r="AA64" s="2"/>
      <c r="AB64" s="7">
        <f t="shared" si="0"/>
        <v>1.653</v>
      </c>
      <c r="AC64" s="8">
        <f t="shared" si="1"/>
        <v>165.3</v>
      </c>
      <c r="AD64" s="8" t="e">
        <f t="array" ref="AD64">SUM(LARGE(C64:Z64,{1,2,3,4,5,6})*100)</f>
        <v>#NUM!</v>
      </c>
      <c r="AE64" s="9">
        <f t="shared" si="7"/>
        <v>3</v>
      </c>
      <c r="AF64" s="7">
        <f t="shared" si="3"/>
        <v>0.55100000000000005</v>
      </c>
      <c r="AG64" s="8" t="e">
        <f t="shared" si="4"/>
        <v>#NUM!</v>
      </c>
      <c r="AH64" s="7">
        <f t="shared" si="5"/>
        <v>0.58499999999999996</v>
      </c>
      <c r="AI64" s="7">
        <f t="shared" si="6"/>
        <v>0.4924</v>
      </c>
    </row>
    <row r="65" spans="1:35" ht="14.25" customHeight="1">
      <c r="A65" s="20" t="s">
        <v>105</v>
      </c>
      <c r="B65" s="4" t="s">
        <v>36</v>
      </c>
      <c r="C65" s="6"/>
      <c r="D65" s="6"/>
      <c r="E65" s="6"/>
      <c r="F65" s="6"/>
      <c r="G65" s="6"/>
      <c r="H65" s="6"/>
      <c r="I65" s="3">
        <v>0.52310000000000001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2"/>
      <c r="AB65" s="7">
        <f t="shared" si="0"/>
        <v>0.52310000000000001</v>
      </c>
      <c r="AC65" s="8">
        <f t="shared" si="1"/>
        <v>52.31</v>
      </c>
      <c r="AD65" s="8" t="e">
        <f t="array" ref="AD65">SUM(LARGE(C65:Z65,{1,2,3,4,5,6})*100)</f>
        <v>#NUM!</v>
      </c>
      <c r="AE65" s="9">
        <f t="shared" si="7"/>
        <v>1</v>
      </c>
      <c r="AF65" s="7">
        <f t="shared" si="3"/>
        <v>0.52310000000000001</v>
      </c>
      <c r="AG65" s="8" t="e">
        <f t="shared" si="4"/>
        <v>#NUM!</v>
      </c>
      <c r="AH65" s="7">
        <f t="shared" si="5"/>
        <v>0.52310000000000001</v>
      </c>
      <c r="AI65" s="7">
        <f t="shared" si="6"/>
        <v>0.52310000000000001</v>
      </c>
    </row>
    <row r="66" spans="1:35" ht="14.25" customHeight="1">
      <c r="A66" s="4" t="s">
        <v>106</v>
      </c>
      <c r="B66" s="4" t="s">
        <v>36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3">
        <v>0.50970000000000004</v>
      </c>
      <c r="V66" s="6"/>
      <c r="W66" s="6"/>
      <c r="X66" s="6"/>
      <c r="Y66" s="6"/>
      <c r="Z66" s="6"/>
      <c r="AA66" s="2"/>
      <c r="AB66" s="7">
        <f t="shared" si="0"/>
        <v>0.50970000000000004</v>
      </c>
      <c r="AC66" s="8">
        <f t="shared" si="1"/>
        <v>50.970000000000006</v>
      </c>
      <c r="AD66" s="8" t="e">
        <f t="array" ref="AD66">SUM(LARGE(C66:Z66,{1,2,3,4,5,6})*100)</f>
        <v>#NUM!</v>
      </c>
      <c r="AE66" s="9">
        <f t="shared" si="7"/>
        <v>1</v>
      </c>
      <c r="AF66" s="7">
        <f t="shared" si="3"/>
        <v>0.50970000000000004</v>
      </c>
      <c r="AG66" s="8" t="e">
        <f t="shared" si="4"/>
        <v>#NUM!</v>
      </c>
      <c r="AH66" s="7">
        <f t="shared" si="5"/>
        <v>0.50970000000000004</v>
      </c>
      <c r="AI66" s="7">
        <f t="shared" si="6"/>
        <v>0.50970000000000004</v>
      </c>
    </row>
    <row r="67" spans="1:35" ht="14.25" hidden="1" customHeight="1">
      <c r="A67" s="4" t="s">
        <v>107</v>
      </c>
      <c r="B67" s="4" t="s">
        <v>36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2"/>
      <c r="AB67" s="7">
        <f t="shared" si="0"/>
        <v>0</v>
      </c>
      <c r="AC67" s="8">
        <f t="shared" si="1"/>
        <v>0</v>
      </c>
      <c r="AD67" s="8" t="e">
        <f t="array" ref="AD67">SUM(LARGE(C67:Z67,{1,2,3,4,5,6})*100)</f>
        <v>#NUM!</v>
      </c>
      <c r="AE67" s="9">
        <f t="shared" si="7"/>
        <v>0</v>
      </c>
      <c r="AF67" s="7" t="e">
        <f t="shared" si="3"/>
        <v>#DIV/0!</v>
      </c>
      <c r="AG67" s="8" t="e">
        <f t="shared" si="4"/>
        <v>#NUM!</v>
      </c>
      <c r="AH67" s="7">
        <f t="shared" si="5"/>
        <v>0</v>
      </c>
      <c r="AI67" s="7">
        <f t="shared" si="6"/>
        <v>0</v>
      </c>
    </row>
    <row r="68" spans="1:35" ht="14.25" hidden="1" customHeight="1">
      <c r="A68" s="21" t="s">
        <v>108</v>
      </c>
      <c r="B68" s="11" t="s">
        <v>38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18"/>
      <c r="AB68" s="12">
        <f t="shared" si="0"/>
        <v>0</v>
      </c>
      <c r="AC68" s="13">
        <f t="shared" si="1"/>
        <v>0</v>
      </c>
      <c r="AD68" s="13" t="e">
        <f t="array" ref="AD68">SUM(LARGE(C68:Z68,{1,2,3,4,5,6})*100)</f>
        <v>#NUM!</v>
      </c>
      <c r="AE68" s="14">
        <f t="shared" si="7"/>
        <v>0</v>
      </c>
      <c r="AF68" s="12" t="e">
        <f t="shared" si="3"/>
        <v>#DIV/0!</v>
      </c>
      <c r="AG68" s="13" t="e">
        <f t="shared" si="4"/>
        <v>#NUM!</v>
      </c>
      <c r="AH68" s="12">
        <f t="shared" si="5"/>
        <v>0</v>
      </c>
      <c r="AI68" s="12">
        <f t="shared" si="6"/>
        <v>0</v>
      </c>
    </row>
    <row r="69" spans="1:35" ht="14.25" customHeight="1">
      <c r="A69" s="21" t="s">
        <v>109</v>
      </c>
      <c r="B69" s="11" t="s">
        <v>38</v>
      </c>
      <c r="C69" s="6"/>
      <c r="D69" s="6"/>
      <c r="E69" s="6"/>
      <c r="F69" s="6"/>
      <c r="G69" s="3">
        <v>0.67479999999999996</v>
      </c>
      <c r="H69" s="6"/>
      <c r="I69" s="3">
        <v>0.71020000000000005</v>
      </c>
      <c r="J69" s="3">
        <v>0.70960000000000001</v>
      </c>
      <c r="K69" s="3">
        <v>0.74229999999999996</v>
      </c>
      <c r="L69" s="6"/>
      <c r="M69" s="3">
        <v>0.7238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2"/>
      <c r="AB69" s="12">
        <f t="shared" si="0"/>
        <v>3.5606999999999998</v>
      </c>
      <c r="AC69" s="13">
        <f t="shared" si="1"/>
        <v>356.07</v>
      </c>
      <c r="AD69" s="13" t="e">
        <f t="array" ref="AD69">SUM(LARGE(C69:Z69,{1,2,3,4,5,6})*100)</f>
        <v>#NUM!</v>
      </c>
      <c r="AE69" s="14">
        <f t="shared" si="7"/>
        <v>5</v>
      </c>
      <c r="AF69" s="12">
        <f t="shared" si="3"/>
        <v>0.71214</v>
      </c>
      <c r="AG69" s="13" t="e">
        <f t="shared" si="4"/>
        <v>#NUM!</v>
      </c>
      <c r="AH69" s="12">
        <f t="shared" si="5"/>
        <v>0.74229999999999996</v>
      </c>
      <c r="AI69" s="12">
        <f t="shared" si="6"/>
        <v>0.67479999999999996</v>
      </c>
    </row>
    <row r="70" spans="1:35" ht="14.25" customHeight="1">
      <c r="A70" s="22" t="s">
        <v>110</v>
      </c>
      <c r="B70" s="11" t="s">
        <v>38</v>
      </c>
      <c r="C70" s="3">
        <v>0.73750000000000004</v>
      </c>
      <c r="D70" s="6"/>
      <c r="E70" s="3">
        <v>0.7409</v>
      </c>
      <c r="F70" s="6"/>
      <c r="G70" s="3">
        <v>0.78300000000000003</v>
      </c>
      <c r="H70" s="3">
        <v>0.76419999999999999</v>
      </c>
      <c r="I70" s="3">
        <v>0.74439999999999995</v>
      </c>
      <c r="J70" s="6"/>
      <c r="K70" s="6"/>
      <c r="L70" s="6"/>
      <c r="M70" s="3">
        <v>0.77449999999999997</v>
      </c>
      <c r="N70" s="6"/>
      <c r="O70" s="3">
        <v>0.75490000000000002</v>
      </c>
      <c r="P70" s="6"/>
      <c r="Q70" s="6"/>
      <c r="R70" s="6"/>
      <c r="S70" s="3">
        <f>VLOOKUP(A70,'Sleaford 10k'!A$2:D$25,4,0)</f>
        <v>0.7661</v>
      </c>
      <c r="T70" s="6"/>
      <c r="U70" s="6"/>
      <c r="V70" s="6"/>
      <c r="W70" s="6"/>
      <c r="X70" s="6"/>
      <c r="Y70" s="6"/>
      <c r="Z70" s="3">
        <v>0.7611</v>
      </c>
      <c r="AA70" s="2"/>
      <c r="AB70" s="12">
        <f t="shared" si="0"/>
        <v>6.8265999999999991</v>
      </c>
      <c r="AC70" s="13">
        <f t="shared" si="1"/>
        <v>682.65999999999985</v>
      </c>
      <c r="AD70" s="13">
        <f t="array" ref="AD70">SUM(LARGE(C70:Z70,{1,2,3,4,5,6})*100)</f>
        <v>460.38000000000005</v>
      </c>
      <c r="AE70" s="14">
        <f t="shared" si="7"/>
        <v>9</v>
      </c>
      <c r="AF70" s="12">
        <f t="shared" si="3"/>
        <v>0.75851111111111102</v>
      </c>
      <c r="AG70" s="13">
        <f t="shared" si="4"/>
        <v>76.73</v>
      </c>
      <c r="AH70" s="12">
        <f t="shared" si="5"/>
        <v>0.78300000000000003</v>
      </c>
      <c r="AI70" s="12">
        <f t="shared" si="6"/>
        <v>0.73750000000000004</v>
      </c>
    </row>
    <row r="71" spans="1:35" ht="14.25" hidden="1" customHeight="1">
      <c r="A71" s="20" t="s">
        <v>111</v>
      </c>
      <c r="B71" s="4" t="s">
        <v>36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"/>
      <c r="AB71" s="7">
        <f t="shared" si="0"/>
        <v>0</v>
      </c>
      <c r="AC71" s="8">
        <f t="shared" si="1"/>
        <v>0</v>
      </c>
      <c r="AD71" s="8" t="e">
        <f t="array" ref="AD71">SUM(LARGE(C71:Z71,{1,2,3,4,5,6})*100)</f>
        <v>#NUM!</v>
      </c>
      <c r="AE71" s="9">
        <f t="shared" si="7"/>
        <v>0</v>
      </c>
      <c r="AF71" s="7" t="e">
        <f t="shared" si="3"/>
        <v>#DIV/0!</v>
      </c>
      <c r="AG71" s="8" t="e">
        <f t="shared" si="4"/>
        <v>#NUM!</v>
      </c>
      <c r="AH71" s="7">
        <f t="shared" si="5"/>
        <v>0</v>
      </c>
      <c r="AI71" s="7">
        <f t="shared" si="6"/>
        <v>0</v>
      </c>
    </row>
    <row r="72" spans="1:35" ht="14.25" hidden="1" customHeight="1">
      <c r="A72" s="20" t="s">
        <v>112</v>
      </c>
      <c r="B72" s="4" t="s">
        <v>36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2"/>
      <c r="AB72" s="7">
        <f t="shared" si="0"/>
        <v>0</v>
      </c>
      <c r="AC72" s="8">
        <f t="shared" si="1"/>
        <v>0</v>
      </c>
      <c r="AD72" s="8" t="e">
        <f t="array" ref="AD72">SUM(LARGE(C72:Z72,{1,2,3,4,5,6})*100)</f>
        <v>#NUM!</v>
      </c>
      <c r="AE72" s="9">
        <f t="shared" si="7"/>
        <v>0</v>
      </c>
      <c r="AF72" s="7" t="e">
        <f t="shared" si="3"/>
        <v>#DIV/0!</v>
      </c>
      <c r="AG72" s="8" t="e">
        <f t="shared" si="4"/>
        <v>#NUM!</v>
      </c>
      <c r="AH72" s="7">
        <f t="shared" si="5"/>
        <v>0</v>
      </c>
      <c r="AI72" s="7">
        <f t="shared" si="6"/>
        <v>0</v>
      </c>
    </row>
    <row r="73" spans="1:35" ht="14.25" hidden="1" customHeight="1">
      <c r="A73" s="11" t="s">
        <v>113</v>
      </c>
      <c r="B73" s="11" t="s">
        <v>38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18"/>
      <c r="AB73" s="12">
        <f t="shared" si="0"/>
        <v>0</v>
      </c>
      <c r="AC73" s="13">
        <f t="shared" si="1"/>
        <v>0</v>
      </c>
      <c r="AD73" s="13" t="e">
        <f t="array" ref="AD73">SUM(LARGE(C73:Z73,{1,2,3,4,5,6})*100)</f>
        <v>#NUM!</v>
      </c>
      <c r="AE73" s="14">
        <f t="shared" si="7"/>
        <v>0</v>
      </c>
      <c r="AF73" s="12" t="e">
        <f t="shared" si="3"/>
        <v>#DIV/0!</v>
      </c>
      <c r="AG73" s="13" t="e">
        <f t="shared" si="4"/>
        <v>#NUM!</v>
      </c>
      <c r="AH73" s="12">
        <f t="shared" si="5"/>
        <v>0</v>
      </c>
      <c r="AI73" s="12">
        <f t="shared" si="6"/>
        <v>0</v>
      </c>
    </row>
    <row r="74" spans="1:35" ht="14.25" customHeight="1">
      <c r="A74" s="4" t="s">
        <v>114</v>
      </c>
      <c r="B74" s="4" t="s">
        <v>36</v>
      </c>
      <c r="C74" s="6"/>
      <c r="D74" s="6"/>
      <c r="E74" s="6"/>
      <c r="F74" s="6"/>
      <c r="G74" s="6"/>
      <c r="H74" s="6"/>
      <c r="I74" s="16">
        <v>0.45350000000000001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2"/>
      <c r="AB74" s="7">
        <f t="shared" si="0"/>
        <v>0.45350000000000001</v>
      </c>
      <c r="AC74" s="8">
        <f t="shared" si="1"/>
        <v>45.35</v>
      </c>
      <c r="AD74" s="8" t="e">
        <f t="array" ref="AD74">SUM(LARGE(C74:Z74,{1,2,3,4,5,6})*100)</f>
        <v>#NUM!</v>
      </c>
      <c r="AE74" s="9">
        <f t="shared" si="7"/>
        <v>1</v>
      </c>
      <c r="AF74" s="7">
        <f t="shared" si="3"/>
        <v>0.45350000000000001</v>
      </c>
      <c r="AG74" s="8" t="e">
        <f t="shared" si="4"/>
        <v>#NUM!</v>
      </c>
      <c r="AH74" s="7">
        <f t="shared" si="5"/>
        <v>0.45350000000000001</v>
      </c>
      <c r="AI74" s="7">
        <f t="shared" si="6"/>
        <v>0.45350000000000001</v>
      </c>
    </row>
    <row r="75" spans="1:35" ht="14.25" hidden="1" customHeight="1">
      <c r="A75" s="4" t="s">
        <v>115</v>
      </c>
      <c r="B75" s="4" t="s">
        <v>36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2"/>
      <c r="AB75" s="7">
        <f t="shared" si="0"/>
        <v>0</v>
      </c>
      <c r="AC75" s="8">
        <f t="shared" si="1"/>
        <v>0</v>
      </c>
      <c r="AD75" s="8" t="e">
        <f t="array" ref="AD75">SUM(LARGE(C75:Z75,{1,2,3,4,5,6})*100)</f>
        <v>#NUM!</v>
      </c>
      <c r="AE75" s="9">
        <f t="shared" si="7"/>
        <v>0</v>
      </c>
      <c r="AF75" s="7" t="e">
        <f t="shared" si="3"/>
        <v>#DIV/0!</v>
      </c>
      <c r="AG75" s="8" t="e">
        <f t="shared" si="4"/>
        <v>#NUM!</v>
      </c>
      <c r="AH75" s="7">
        <f t="shared" si="5"/>
        <v>0</v>
      </c>
      <c r="AI75" s="7">
        <f t="shared" si="6"/>
        <v>0</v>
      </c>
    </row>
    <row r="76" spans="1:35" ht="14.25" customHeight="1">
      <c r="A76" s="4" t="s">
        <v>116</v>
      </c>
      <c r="B76" s="4" t="s">
        <v>36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>
        <f>VLOOKUP(A76,'GRC 5k Full'!C$2:I$73,7,0)</f>
        <v>0.4919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2"/>
      <c r="AB76" s="7">
        <f t="shared" si="0"/>
        <v>0.4919</v>
      </c>
      <c r="AC76" s="8">
        <f t="shared" si="1"/>
        <v>49.19</v>
      </c>
      <c r="AD76" s="8" t="e">
        <f t="array" ref="AD76">SUM(LARGE(C76:Z76,{1,2,3,4,5,6})*100)</f>
        <v>#NUM!</v>
      </c>
      <c r="AE76" s="9">
        <f t="shared" si="7"/>
        <v>1</v>
      </c>
      <c r="AF76" s="7">
        <f t="shared" si="3"/>
        <v>0.4919</v>
      </c>
      <c r="AG76" s="8" t="e">
        <f t="shared" si="4"/>
        <v>#NUM!</v>
      </c>
      <c r="AH76" s="7">
        <f t="shared" si="5"/>
        <v>0.4919</v>
      </c>
      <c r="AI76" s="7">
        <f t="shared" si="6"/>
        <v>0.4919</v>
      </c>
    </row>
    <row r="77" spans="1:35" ht="14.25" customHeight="1">
      <c r="A77" s="20" t="s">
        <v>117</v>
      </c>
      <c r="B77" s="4" t="s">
        <v>36</v>
      </c>
      <c r="C77" s="6"/>
      <c r="D77" s="6"/>
      <c r="E77" s="6"/>
      <c r="F77" s="6"/>
      <c r="G77" s="6"/>
      <c r="H77" s="3">
        <v>0.65459999999999996</v>
      </c>
      <c r="I77" s="6"/>
      <c r="J77" s="6"/>
      <c r="K77" s="3">
        <v>0.73209999999999997</v>
      </c>
      <c r="L77" s="6"/>
      <c r="M77" s="3">
        <v>0.73770000000000002</v>
      </c>
      <c r="N77" s="6"/>
      <c r="O77" s="3">
        <v>0.73660000000000003</v>
      </c>
      <c r="P77" s="6"/>
      <c r="Q77" s="6"/>
      <c r="R77" s="6"/>
      <c r="S77" s="6"/>
      <c r="T77" s="6"/>
      <c r="U77" s="3">
        <v>0.69689999999999996</v>
      </c>
      <c r="V77" s="6"/>
      <c r="W77" s="6"/>
      <c r="X77" s="3">
        <v>0.7429</v>
      </c>
      <c r="Y77" s="6"/>
      <c r="Z77" s="6"/>
      <c r="AA77" s="18"/>
      <c r="AB77" s="7">
        <f t="shared" si="0"/>
        <v>4.3007999999999997</v>
      </c>
      <c r="AC77" s="8">
        <f t="shared" si="1"/>
        <v>430.08</v>
      </c>
      <c r="AD77" s="8">
        <f t="array" ref="AD77">SUM(LARGE(C77:Z77,{1,2,3,4,5,6})*100)</f>
        <v>430.08</v>
      </c>
      <c r="AE77" s="9">
        <f t="shared" si="7"/>
        <v>6</v>
      </c>
      <c r="AF77" s="7">
        <f t="shared" si="3"/>
        <v>0.71679999999999999</v>
      </c>
      <c r="AG77" s="8">
        <f t="shared" si="4"/>
        <v>71.679999999999993</v>
      </c>
      <c r="AH77" s="7">
        <f t="shared" si="5"/>
        <v>0.7429</v>
      </c>
      <c r="AI77" s="7">
        <f t="shared" si="6"/>
        <v>0.65459999999999996</v>
      </c>
    </row>
    <row r="78" spans="1:35" ht="14.25" customHeight="1">
      <c r="A78" s="4" t="s">
        <v>118</v>
      </c>
      <c r="B78" s="4" t="s">
        <v>36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3">
        <v>0.63339999999999996</v>
      </c>
      <c r="V78" s="6"/>
      <c r="W78" s="6"/>
      <c r="X78" s="6"/>
      <c r="Y78" s="6"/>
      <c r="Z78" s="6"/>
      <c r="AA78" s="2"/>
      <c r="AB78" s="7">
        <f t="shared" si="0"/>
        <v>0.63339999999999996</v>
      </c>
      <c r="AC78" s="8">
        <f t="shared" si="1"/>
        <v>63.339999999999996</v>
      </c>
      <c r="AD78" s="8" t="e">
        <f t="array" ref="AD78">SUM(LARGE(C78:Z78,{1,2,3,4,5,6})*100)</f>
        <v>#NUM!</v>
      </c>
      <c r="AE78" s="9">
        <f t="shared" si="7"/>
        <v>1</v>
      </c>
      <c r="AF78" s="7">
        <f t="shared" si="3"/>
        <v>0.63339999999999996</v>
      </c>
      <c r="AG78" s="8" t="e">
        <f t="shared" si="4"/>
        <v>#NUM!</v>
      </c>
      <c r="AH78" s="7">
        <f t="shared" si="5"/>
        <v>0.63339999999999996</v>
      </c>
      <c r="AI78" s="7">
        <f t="shared" si="6"/>
        <v>0.63339999999999996</v>
      </c>
    </row>
    <row r="79" spans="1:35" ht="14.25" hidden="1" customHeight="1">
      <c r="A79" s="4" t="s">
        <v>119</v>
      </c>
      <c r="B79" s="4" t="s">
        <v>36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2"/>
      <c r="AB79" s="7">
        <f t="shared" si="0"/>
        <v>0</v>
      </c>
      <c r="AC79" s="8">
        <f t="shared" si="1"/>
        <v>0</v>
      </c>
      <c r="AD79" s="8" t="e">
        <f t="array" ref="AD79">SUM(LARGE(C79:Z79,{1,2,3,4,5,6})*100)</f>
        <v>#NUM!</v>
      </c>
      <c r="AE79" s="9">
        <f t="shared" si="7"/>
        <v>0</v>
      </c>
      <c r="AF79" s="7" t="e">
        <f t="shared" si="3"/>
        <v>#DIV/0!</v>
      </c>
      <c r="AG79" s="8" t="e">
        <f t="shared" si="4"/>
        <v>#NUM!</v>
      </c>
      <c r="AH79" s="7">
        <f t="shared" si="5"/>
        <v>0</v>
      </c>
      <c r="AI79" s="7">
        <f t="shared" si="6"/>
        <v>0</v>
      </c>
    </row>
    <row r="80" spans="1:35" ht="14.25" hidden="1" customHeight="1">
      <c r="A80" s="24" t="s">
        <v>120</v>
      </c>
      <c r="B80" s="24" t="s">
        <v>36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2"/>
      <c r="AB80" s="7">
        <f t="shared" si="0"/>
        <v>0</v>
      </c>
      <c r="AC80" s="8">
        <f t="shared" si="1"/>
        <v>0</v>
      </c>
      <c r="AD80" s="8" t="e">
        <f t="array" ref="AD80">SUM(LARGE(C80:Z80,{1,2,3,4,5,6})*100)</f>
        <v>#NUM!</v>
      </c>
      <c r="AE80" s="9">
        <f t="shared" si="7"/>
        <v>0</v>
      </c>
      <c r="AF80" s="7" t="e">
        <f t="shared" si="3"/>
        <v>#DIV/0!</v>
      </c>
      <c r="AG80" s="8" t="e">
        <f t="shared" si="4"/>
        <v>#NUM!</v>
      </c>
      <c r="AH80" s="7">
        <f t="shared" si="5"/>
        <v>0</v>
      </c>
      <c r="AI80" s="7">
        <f t="shared" si="6"/>
        <v>0</v>
      </c>
    </row>
    <row r="81" spans="1:35" ht="14.25" customHeight="1">
      <c r="A81" s="4" t="s">
        <v>121</v>
      </c>
      <c r="B81" s="4" t="s">
        <v>36</v>
      </c>
      <c r="C81" s="3">
        <v>0.71989999999999998</v>
      </c>
      <c r="D81" s="3">
        <v>0.68940000000000001</v>
      </c>
      <c r="E81" s="6"/>
      <c r="F81" s="6"/>
      <c r="G81" s="6"/>
      <c r="H81" s="6"/>
      <c r="I81" s="6"/>
      <c r="J81" s="3">
        <v>0.7389</v>
      </c>
      <c r="K81" s="6"/>
      <c r="L81" s="6"/>
      <c r="M81" s="6"/>
      <c r="N81" s="6"/>
      <c r="O81" s="3">
        <v>0.7329</v>
      </c>
      <c r="P81" s="6"/>
      <c r="Q81" s="6"/>
      <c r="R81" s="6"/>
      <c r="S81" s="6"/>
      <c r="T81" s="6"/>
      <c r="U81" s="3">
        <v>0.71399999999999997</v>
      </c>
      <c r="V81" s="6"/>
      <c r="W81" s="6"/>
      <c r="X81" s="3">
        <v>0.7601</v>
      </c>
      <c r="Y81" s="6"/>
      <c r="Z81" s="6"/>
      <c r="AA81" s="2"/>
      <c r="AB81" s="7">
        <f t="shared" si="0"/>
        <v>4.3552</v>
      </c>
      <c r="AC81" s="8">
        <f t="shared" si="1"/>
        <v>435.52</v>
      </c>
      <c r="AD81" s="8">
        <f t="array" ref="AD81">SUM(LARGE(C81:Z81,{1,2,3,4,5,6})*100)</f>
        <v>435.52</v>
      </c>
      <c r="AE81" s="9">
        <f t="shared" si="7"/>
        <v>6</v>
      </c>
      <c r="AF81" s="7">
        <f t="shared" si="3"/>
        <v>0.72586666666666666</v>
      </c>
      <c r="AG81" s="8">
        <f t="shared" si="4"/>
        <v>72.586666666666659</v>
      </c>
      <c r="AH81" s="7">
        <f t="shared" si="5"/>
        <v>0.7601</v>
      </c>
      <c r="AI81" s="7">
        <f t="shared" si="6"/>
        <v>0.68940000000000001</v>
      </c>
    </row>
    <row r="82" spans="1:35" ht="14.25" customHeight="1">
      <c r="A82" s="4" t="s">
        <v>122</v>
      </c>
      <c r="B82" s="4" t="s">
        <v>36</v>
      </c>
      <c r="C82" s="6"/>
      <c r="D82" s="6"/>
      <c r="E82" s="6"/>
      <c r="F82" s="3">
        <v>0.59040000000000004</v>
      </c>
      <c r="G82" s="6"/>
      <c r="H82" s="3">
        <v>0.49719999999999998</v>
      </c>
      <c r="I82" s="6"/>
      <c r="J82" s="6"/>
      <c r="K82" s="3">
        <v>0.61070000000000002</v>
      </c>
      <c r="L82" s="6"/>
      <c r="M82" s="6"/>
      <c r="N82" s="6"/>
      <c r="O82" s="6"/>
      <c r="P82" s="6"/>
      <c r="Q82" s="6"/>
      <c r="R82" s="6"/>
      <c r="S82" s="6"/>
      <c r="T82" s="3">
        <v>0.58499999999999996</v>
      </c>
      <c r="U82" s="3">
        <v>0.60980000000000001</v>
      </c>
      <c r="V82" s="6"/>
      <c r="W82" s="6"/>
      <c r="X82" s="6"/>
      <c r="Y82" s="6"/>
      <c r="Z82" s="6"/>
      <c r="AA82" s="2"/>
      <c r="AB82" s="7">
        <f t="shared" si="0"/>
        <v>2.8931</v>
      </c>
      <c r="AC82" s="8">
        <f t="shared" si="1"/>
        <v>289.31</v>
      </c>
      <c r="AD82" s="8" t="e">
        <f t="array" ref="AD82">SUM(LARGE(C82:Z82,{1,2,3,4,5,6})*100)</f>
        <v>#NUM!</v>
      </c>
      <c r="AE82" s="9">
        <f t="shared" si="7"/>
        <v>5</v>
      </c>
      <c r="AF82" s="7">
        <f t="shared" si="3"/>
        <v>0.57862000000000002</v>
      </c>
      <c r="AG82" s="8" t="e">
        <f t="shared" si="4"/>
        <v>#NUM!</v>
      </c>
      <c r="AH82" s="7">
        <f t="shared" si="5"/>
        <v>0.61070000000000002</v>
      </c>
      <c r="AI82" s="7">
        <f t="shared" si="6"/>
        <v>0.49719999999999998</v>
      </c>
    </row>
    <row r="83" spans="1:35" ht="14.25" hidden="1" customHeight="1">
      <c r="A83" s="25" t="s">
        <v>123</v>
      </c>
      <c r="B83" s="25" t="s">
        <v>38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26"/>
      <c r="AB83" s="12">
        <f t="shared" si="0"/>
        <v>0</v>
      </c>
      <c r="AC83" s="13">
        <f t="shared" si="1"/>
        <v>0</v>
      </c>
      <c r="AD83" s="12" t="e">
        <f t="array" ref="AD83">SUM(LARGE(C83:Z83,{1,2,3,4,5,6})*100)</f>
        <v>#NUM!</v>
      </c>
      <c r="AE83" s="14">
        <f t="shared" si="7"/>
        <v>0</v>
      </c>
      <c r="AF83" s="12" t="e">
        <f t="shared" si="3"/>
        <v>#DIV/0!</v>
      </c>
      <c r="AG83" s="12" t="e">
        <f t="shared" si="4"/>
        <v>#NUM!</v>
      </c>
      <c r="AH83" s="12">
        <f t="shared" si="5"/>
        <v>0</v>
      </c>
      <c r="AI83" s="12">
        <f t="shared" si="6"/>
        <v>0</v>
      </c>
    </row>
    <row r="84" spans="1:35" ht="14.25" customHeight="1">
      <c r="A84" s="25" t="s">
        <v>124</v>
      </c>
      <c r="B84" s="25" t="s">
        <v>38</v>
      </c>
      <c r="C84" s="6"/>
      <c r="D84" s="6"/>
      <c r="E84" s="6"/>
      <c r="F84" s="6"/>
      <c r="G84" s="6"/>
      <c r="H84" s="3">
        <v>0.49669999999999997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26"/>
      <c r="AB84" s="7">
        <f t="shared" si="0"/>
        <v>0.49669999999999997</v>
      </c>
      <c r="AC84" s="8">
        <f t="shared" si="1"/>
        <v>49.669999999999995</v>
      </c>
      <c r="AD84" s="8" t="e">
        <f t="array" ref="AD84">SUM(LARGE(C84:Z84,{1,2,3,4,5,6})*100)</f>
        <v>#NUM!</v>
      </c>
      <c r="AE84" s="9">
        <f t="shared" si="7"/>
        <v>1</v>
      </c>
      <c r="AF84" s="7">
        <f t="shared" si="3"/>
        <v>0.49669999999999997</v>
      </c>
      <c r="AG84" s="8" t="e">
        <f t="shared" si="4"/>
        <v>#NUM!</v>
      </c>
      <c r="AH84" s="7">
        <f t="shared" si="5"/>
        <v>0.49669999999999997</v>
      </c>
      <c r="AI84" s="7">
        <f t="shared" si="6"/>
        <v>0.49669999999999997</v>
      </c>
    </row>
    <row r="85" spans="1:35" ht="14.25" customHeight="1">
      <c r="A85" s="11" t="s">
        <v>125</v>
      </c>
      <c r="B85" s="11" t="s">
        <v>38</v>
      </c>
      <c r="C85" s="6"/>
      <c r="D85" s="6"/>
      <c r="E85" s="6"/>
      <c r="F85" s="6"/>
      <c r="G85" s="6"/>
      <c r="H85" s="6"/>
      <c r="I85" s="6"/>
      <c r="J85" s="3">
        <v>0.64529999999999998</v>
      </c>
      <c r="K85" s="3">
        <v>0.67210000000000003</v>
      </c>
      <c r="L85" s="6"/>
      <c r="M85" s="6"/>
      <c r="N85" s="6"/>
      <c r="O85" s="6"/>
      <c r="P85" s="6"/>
      <c r="Q85" s="6"/>
      <c r="R85" s="6"/>
      <c r="S85" s="3">
        <f>VLOOKUP(A85,'Sleaford 10k'!A$2:D$25,4,0)</f>
        <v>0.66579999999999995</v>
      </c>
      <c r="T85" s="6"/>
      <c r="U85" s="3">
        <v>0.68110000000000004</v>
      </c>
      <c r="V85" s="6"/>
      <c r="W85" s="6"/>
      <c r="X85" s="3">
        <v>0.7056</v>
      </c>
      <c r="Y85" s="6"/>
      <c r="Z85" s="6"/>
      <c r="AA85" s="26"/>
      <c r="AB85" s="12">
        <f t="shared" si="0"/>
        <v>3.3698999999999999</v>
      </c>
      <c r="AC85" s="13">
        <f t="shared" si="1"/>
        <v>336.99</v>
      </c>
      <c r="AD85" s="12" t="e">
        <f t="array" ref="AD85">SUM(LARGE(C85:Z85,{1,2,3,4,5,6})*100)</f>
        <v>#NUM!</v>
      </c>
      <c r="AE85" s="14">
        <f t="shared" si="7"/>
        <v>5</v>
      </c>
      <c r="AF85" s="12">
        <f t="shared" si="3"/>
        <v>0.67398000000000002</v>
      </c>
      <c r="AG85" s="12" t="e">
        <f t="shared" si="4"/>
        <v>#NUM!</v>
      </c>
      <c r="AH85" s="12">
        <f t="shared" si="5"/>
        <v>0.7056</v>
      </c>
      <c r="AI85" s="12">
        <f t="shared" si="6"/>
        <v>0.64529999999999998</v>
      </c>
    </row>
    <row r="86" spans="1:35" ht="14.25" customHeight="1">
      <c r="A86" s="11" t="s">
        <v>126</v>
      </c>
      <c r="B86" s="11" t="s">
        <v>38</v>
      </c>
      <c r="C86" s="6"/>
      <c r="D86" s="6"/>
      <c r="E86" s="6"/>
      <c r="F86" s="6"/>
      <c r="G86" s="6"/>
      <c r="H86" s="6"/>
      <c r="I86" s="3">
        <v>0.49059999999999998</v>
      </c>
      <c r="J86" s="6"/>
      <c r="K86" s="6"/>
      <c r="L86" s="6"/>
      <c r="M86" s="6"/>
      <c r="N86" s="16">
        <v>0.50619999999999998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2"/>
      <c r="AB86" s="12">
        <f t="shared" si="0"/>
        <v>0.99679999999999991</v>
      </c>
      <c r="AC86" s="13">
        <f t="shared" si="1"/>
        <v>99.679999999999993</v>
      </c>
      <c r="AD86" s="13" t="e">
        <f t="array" ref="AD86">SUM(LARGE(C86:Z86,{1,2,3,4,5,6})*100)</f>
        <v>#NUM!</v>
      </c>
      <c r="AE86" s="14">
        <f t="shared" si="7"/>
        <v>2</v>
      </c>
      <c r="AF86" s="12">
        <f t="shared" si="3"/>
        <v>0.49839999999999995</v>
      </c>
      <c r="AG86" s="13" t="e">
        <f t="shared" si="4"/>
        <v>#NUM!</v>
      </c>
      <c r="AH86" s="12">
        <f t="shared" si="5"/>
        <v>0.50619999999999998</v>
      </c>
      <c r="AI86" s="12">
        <f t="shared" si="6"/>
        <v>0.49059999999999998</v>
      </c>
    </row>
    <row r="87" spans="1:35" ht="14.25" hidden="1" customHeight="1">
      <c r="A87" s="4" t="s">
        <v>127</v>
      </c>
      <c r="B87" s="4" t="s">
        <v>36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2"/>
      <c r="AB87" s="7">
        <f t="shared" si="0"/>
        <v>0</v>
      </c>
      <c r="AC87" s="8">
        <f t="shared" si="1"/>
        <v>0</v>
      </c>
      <c r="AD87" s="8" t="e">
        <f t="array" ref="AD87">SUM(LARGE(C87:Z87,{1,2,3,4,5,6})*100)</f>
        <v>#NUM!</v>
      </c>
      <c r="AE87" s="9">
        <f t="shared" si="7"/>
        <v>0</v>
      </c>
      <c r="AF87" s="7" t="e">
        <f t="shared" si="3"/>
        <v>#DIV/0!</v>
      </c>
      <c r="AG87" s="8" t="e">
        <f t="shared" si="4"/>
        <v>#NUM!</v>
      </c>
      <c r="AH87" s="7">
        <f t="shared" si="5"/>
        <v>0</v>
      </c>
      <c r="AI87" s="7">
        <f t="shared" si="6"/>
        <v>0</v>
      </c>
    </row>
    <row r="88" spans="1:35" ht="14.25" customHeight="1">
      <c r="A88" s="27" t="s">
        <v>128</v>
      </c>
      <c r="B88" s="4" t="s">
        <v>36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3">
        <v>0.57399999999999995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2"/>
      <c r="AB88" s="7">
        <f t="shared" si="0"/>
        <v>0.57399999999999995</v>
      </c>
      <c r="AC88" s="8">
        <f t="shared" si="1"/>
        <v>57.4</v>
      </c>
      <c r="AD88" s="8" t="e">
        <f t="array" ref="AD88">SUM(LARGE(C88:Z88,{1,2,3,4,5,6})*100)</f>
        <v>#NUM!</v>
      </c>
      <c r="AE88" s="9">
        <f t="shared" si="7"/>
        <v>1</v>
      </c>
      <c r="AF88" s="7">
        <f t="shared" si="3"/>
        <v>0.57399999999999995</v>
      </c>
      <c r="AG88" s="8" t="e">
        <f t="shared" si="4"/>
        <v>#NUM!</v>
      </c>
      <c r="AH88" s="7">
        <f t="shared" si="5"/>
        <v>0.57399999999999995</v>
      </c>
      <c r="AI88" s="7">
        <f t="shared" si="6"/>
        <v>0.57399999999999995</v>
      </c>
    </row>
    <row r="89" spans="1:35" ht="14.25" customHeight="1">
      <c r="A89" s="11" t="s">
        <v>129</v>
      </c>
      <c r="B89" s="11" t="s">
        <v>38</v>
      </c>
      <c r="C89" s="6"/>
      <c r="D89" s="6"/>
      <c r="E89" s="6"/>
      <c r="F89" s="6"/>
      <c r="G89" s="6"/>
      <c r="H89" s="6"/>
      <c r="I89" s="3">
        <v>0.51019999999999999</v>
      </c>
      <c r="J89" s="3">
        <v>0.52539999999999998</v>
      </c>
      <c r="K89" s="6"/>
      <c r="L89" s="6"/>
      <c r="M89" s="6"/>
      <c r="N89" s="16">
        <v>0.54930000000000001</v>
      </c>
      <c r="O89" s="3">
        <v>0.56779999999999997</v>
      </c>
      <c r="P89" s="6"/>
      <c r="Q89" s="3">
        <f>VLOOKUP(A89,'Heckington 10'!C$3:F$17,4,0)</f>
        <v>0.51</v>
      </c>
      <c r="R89" s="6"/>
      <c r="S89" s="6"/>
      <c r="T89" s="3">
        <v>0.56569999999999998</v>
      </c>
      <c r="U89" s="3">
        <v>0.52210000000000001</v>
      </c>
      <c r="V89" s="6"/>
      <c r="W89" s="6"/>
      <c r="X89" s="6"/>
      <c r="Y89" s="6"/>
      <c r="Z89" s="3">
        <v>0.52229999999999999</v>
      </c>
      <c r="AA89" s="2"/>
      <c r="AB89" s="12">
        <f t="shared" si="0"/>
        <v>4.2728000000000002</v>
      </c>
      <c r="AC89" s="13">
        <f t="shared" si="1"/>
        <v>427.28000000000003</v>
      </c>
      <c r="AD89" s="13">
        <f t="array" ref="AD89">SUM(LARGE(C89:Z89,{1,2,3,4,5,6})*100)</f>
        <v>325.26</v>
      </c>
      <c r="AE89" s="14">
        <f t="shared" si="7"/>
        <v>8</v>
      </c>
      <c r="AF89" s="12">
        <f t="shared" si="3"/>
        <v>0.53410000000000002</v>
      </c>
      <c r="AG89" s="13">
        <f t="shared" si="4"/>
        <v>54.21</v>
      </c>
      <c r="AH89" s="12">
        <f t="shared" si="5"/>
        <v>0.56779999999999997</v>
      </c>
      <c r="AI89" s="12">
        <f t="shared" si="6"/>
        <v>0.51</v>
      </c>
    </row>
    <row r="90" spans="1:35" ht="14.25" customHeight="1">
      <c r="A90" s="11" t="s">
        <v>130</v>
      </c>
      <c r="B90" s="11" t="s">
        <v>38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28">
        <v>0.80710000000000004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2"/>
      <c r="AB90" s="12">
        <f t="shared" si="0"/>
        <v>0.80710000000000004</v>
      </c>
      <c r="AC90" s="13">
        <f t="shared" si="1"/>
        <v>80.710000000000008</v>
      </c>
      <c r="AD90" s="13" t="e">
        <f t="array" ref="AD90">SUM(LARGE(C90:Z90,{1,2,3,4,5,6})*100)</f>
        <v>#NUM!</v>
      </c>
      <c r="AE90" s="14">
        <f t="shared" si="7"/>
        <v>1</v>
      </c>
      <c r="AF90" s="12">
        <f t="shared" si="3"/>
        <v>0.80710000000000004</v>
      </c>
      <c r="AG90" s="13" t="e">
        <f t="shared" si="4"/>
        <v>#NUM!</v>
      </c>
      <c r="AH90" s="12">
        <f t="shared" si="5"/>
        <v>0.80710000000000004</v>
      </c>
      <c r="AI90" s="12">
        <f t="shared" si="6"/>
        <v>0.80710000000000004</v>
      </c>
    </row>
    <row r="91" spans="1:35" ht="14.25" customHeight="1">
      <c r="A91" s="11" t="s">
        <v>131</v>
      </c>
      <c r="B91" s="11" t="s">
        <v>38</v>
      </c>
      <c r="C91" s="3">
        <v>0.64170000000000005</v>
      </c>
      <c r="D91" s="6"/>
      <c r="E91" s="6"/>
      <c r="F91" s="6"/>
      <c r="G91" s="3">
        <v>0.70830000000000004</v>
      </c>
      <c r="H91" s="6"/>
      <c r="I91" s="6"/>
      <c r="J91" s="3">
        <v>0.73909999999999998</v>
      </c>
      <c r="K91" s="3">
        <v>0.7268</v>
      </c>
      <c r="L91" s="6"/>
      <c r="M91" s="3">
        <v>0.7127</v>
      </c>
      <c r="N91" s="16">
        <v>0.71789999999999998</v>
      </c>
      <c r="O91" s="3">
        <v>0.72140000000000004</v>
      </c>
      <c r="P91" s="3">
        <v>0.68020000000000003</v>
      </c>
      <c r="Q91" s="6"/>
      <c r="R91" s="6"/>
      <c r="S91" s="3">
        <f>VLOOKUP(A91,'Sleaford 10k'!A$2:D$25,4,0)</f>
        <v>0.68379999999999996</v>
      </c>
      <c r="T91" s="6"/>
      <c r="U91" s="3">
        <v>0.70220000000000005</v>
      </c>
      <c r="V91" s="6"/>
      <c r="W91" s="6"/>
      <c r="X91" s="6"/>
      <c r="Y91" s="6"/>
      <c r="Z91" s="6"/>
      <c r="AA91" s="2"/>
      <c r="AB91" s="12">
        <f t="shared" si="0"/>
        <v>7.0341000000000005</v>
      </c>
      <c r="AC91" s="13">
        <f t="shared" si="1"/>
        <v>703.41000000000008</v>
      </c>
      <c r="AD91" s="13">
        <f t="array" ref="AD91">SUM(LARGE(C91:Z91,{1,2,3,4,5,6})*100)</f>
        <v>432.61999999999995</v>
      </c>
      <c r="AE91" s="14">
        <f t="shared" si="7"/>
        <v>10</v>
      </c>
      <c r="AF91" s="12">
        <f t="shared" si="3"/>
        <v>0.70341000000000009</v>
      </c>
      <c r="AG91" s="13">
        <f t="shared" si="4"/>
        <v>72.103333333333325</v>
      </c>
      <c r="AH91" s="12">
        <f t="shared" si="5"/>
        <v>0.73909999999999998</v>
      </c>
      <c r="AI91" s="12">
        <f t="shared" si="6"/>
        <v>0.64170000000000005</v>
      </c>
    </row>
    <row r="92" spans="1:35" ht="14.25" customHeight="1">
      <c r="A92" s="11" t="s">
        <v>132</v>
      </c>
      <c r="B92" s="11" t="s">
        <v>38</v>
      </c>
      <c r="C92" s="6"/>
      <c r="D92" s="6"/>
      <c r="E92" s="6"/>
      <c r="F92" s="6"/>
      <c r="G92" s="3">
        <v>0.64419999999999999</v>
      </c>
      <c r="H92" s="3">
        <v>0.55669999999999997</v>
      </c>
      <c r="I92" s="3">
        <v>0.52710000000000001</v>
      </c>
      <c r="J92" s="6"/>
      <c r="K92" s="3">
        <v>0.6048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18"/>
      <c r="AB92" s="12">
        <f t="shared" si="0"/>
        <v>2.3327999999999998</v>
      </c>
      <c r="AC92" s="13">
        <f t="shared" si="1"/>
        <v>233.27999999999997</v>
      </c>
      <c r="AD92" s="13" t="e">
        <f t="array" ref="AD92">SUM(LARGE(C92:Z92,{1,2,3,4,5,6})*100)</f>
        <v>#NUM!</v>
      </c>
      <c r="AE92" s="14">
        <f t="shared" si="7"/>
        <v>4</v>
      </c>
      <c r="AF92" s="12">
        <f t="shared" si="3"/>
        <v>0.58319999999999994</v>
      </c>
      <c r="AG92" s="13" t="e">
        <f t="shared" si="4"/>
        <v>#NUM!</v>
      </c>
      <c r="AH92" s="12">
        <f t="shared" si="5"/>
        <v>0.64419999999999999</v>
      </c>
      <c r="AI92" s="12">
        <f t="shared" si="6"/>
        <v>0.52710000000000001</v>
      </c>
    </row>
    <row r="93" spans="1:35" ht="14.25" customHeight="1">
      <c r="A93" s="11" t="s">
        <v>133</v>
      </c>
      <c r="B93" s="11" t="s">
        <v>38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3">
        <v>0.62429999999999997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2"/>
      <c r="AB93" s="12">
        <f t="shared" si="0"/>
        <v>0.62429999999999997</v>
      </c>
      <c r="AC93" s="13">
        <f t="shared" si="1"/>
        <v>62.43</v>
      </c>
      <c r="AD93" s="13" t="e">
        <f t="array" ref="AD93">SUM(LARGE(C93:Z93,{1,2,3,4,5,6})*100)</f>
        <v>#NUM!</v>
      </c>
      <c r="AE93" s="14">
        <f t="shared" si="7"/>
        <v>1</v>
      </c>
      <c r="AF93" s="12">
        <f t="shared" si="3"/>
        <v>0.62429999999999997</v>
      </c>
      <c r="AG93" s="29" t="e">
        <f t="shared" si="4"/>
        <v>#NUM!</v>
      </c>
      <c r="AH93" s="12">
        <f t="shared" si="5"/>
        <v>0.62429999999999997</v>
      </c>
      <c r="AI93" s="12">
        <f t="shared" si="6"/>
        <v>0.62429999999999997</v>
      </c>
    </row>
    <row r="94" spans="1:35" ht="14.25" hidden="1" customHeight="1">
      <c r="A94" s="4" t="s">
        <v>134</v>
      </c>
      <c r="B94" s="4" t="s">
        <v>36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2"/>
      <c r="AB94" s="7">
        <f t="shared" si="0"/>
        <v>0</v>
      </c>
      <c r="AC94" s="8">
        <f t="shared" si="1"/>
        <v>0</v>
      </c>
      <c r="AD94" s="8" t="e">
        <f t="array" ref="AD94">SUM(LARGE(C94:Z94,{1,2,3,4,5,6})*100)</f>
        <v>#NUM!</v>
      </c>
      <c r="AE94" s="9">
        <f t="shared" si="7"/>
        <v>0</v>
      </c>
      <c r="AF94" s="7" t="e">
        <f t="shared" si="3"/>
        <v>#DIV/0!</v>
      </c>
      <c r="AG94" s="8" t="e">
        <f t="shared" si="4"/>
        <v>#NUM!</v>
      </c>
      <c r="AH94" s="7">
        <f t="shared" si="5"/>
        <v>0</v>
      </c>
      <c r="AI94" s="7">
        <f t="shared" si="6"/>
        <v>0</v>
      </c>
    </row>
    <row r="95" spans="1:35" ht="14.25" customHeight="1">
      <c r="A95" s="20" t="s">
        <v>135</v>
      </c>
      <c r="B95" s="4" t="s">
        <v>36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3">
        <v>0.54810000000000003</v>
      </c>
      <c r="T95" s="6"/>
      <c r="U95" s="6"/>
      <c r="V95" s="6"/>
      <c r="W95" s="6"/>
      <c r="X95" s="6"/>
      <c r="Y95" s="6"/>
      <c r="Z95" s="6"/>
      <c r="AB95" s="7">
        <f t="shared" si="0"/>
        <v>0.54810000000000003</v>
      </c>
      <c r="AC95" s="7">
        <f>SUM(D95:AA95)</f>
        <v>0.54810000000000003</v>
      </c>
      <c r="AD95" s="8" t="e">
        <f t="array" ref="AD95">SUM(LARGE(C95:Z95,{1,2,3,4,5,6})*100)</f>
        <v>#NUM!</v>
      </c>
      <c r="AE95" s="9">
        <f t="shared" si="7"/>
        <v>1</v>
      </c>
      <c r="AF95" s="7" t="e">
        <f t="shared" ref="AF95:AI95" si="8">SUM(G95:AD95)</f>
        <v>#NUM!</v>
      </c>
      <c r="AG95" s="30" t="e">
        <f t="shared" si="8"/>
        <v>#NUM!</v>
      </c>
      <c r="AH95" s="7" t="e">
        <f t="shared" si="8"/>
        <v>#NUM!</v>
      </c>
      <c r="AI95" s="7" t="e">
        <f t="shared" si="8"/>
        <v>#NUM!</v>
      </c>
    </row>
    <row r="96" spans="1:35" ht="14.25" hidden="1" customHeight="1">
      <c r="A96" s="21" t="s">
        <v>136</v>
      </c>
      <c r="B96" s="11" t="s">
        <v>38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2"/>
      <c r="AB96" s="12">
        <f t="shared" si="0"/>
        <v>0</v>
      </c>
      <c r="AC96" s="13">
        <f t="shared" ref="AC96:AC115" si="9">AB96*100</f>
        <v>0</v>
      </c>
      <c r="AD96" s="13" t="e">
        <f t="array" ref="AD96">SUM(LARGE(C96:Z96,{1,2,3,4,5,6})*100)</f>
        <v>#NUM!</v>
      </c>
      <c r="AE96" s="14">
        <f t="shared" si="7"/>
        <v>0</v>
      </c>
      <c r="AF96" s="12" t="e">
        <f t="shared" ref="AF96:AF115" si="10">AB96/AE96</f>
        <v>#DIV/0!</v>
      </c>
      <c r="AG96" s="13" t="e">
        <f t="shared" ref="AG96:AG115" si="11">AD96/6</f>
        <v>#NUM!</v>
      </c>
      <c r="AH96" s="12">
        <f t="shared" ref="AH96:AH115" si="12">MAX(C96:Z96)</f>
        <v>0</v>
      </c>
      <c r="AI96" s="12">
        <f t="shared" ref="AI96:AI115" si="13">MIN(C96:Z96)</f>
        <v>0</v>
      </c>
    </row>
    <row r="97" spans="1:35" ht="14.25" customHeight="1">
      <c r="A97" s="20" t="s">
        <v>137</v>
      </c>
      <c r="B97" s="5" t="s">
        <v>36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3">
        <v>0.61</v>
      </c>
      <c r="U97" s="6"/>
      <c r="V97" s="6"/>
      <c r="W97" s="3">
        <f>VLOOKUP(A97,'Derby 10'!A$2:D$12,4,0)</f>
        <v>0.58520000000000005</v>
      </c>
      <c r="X97" s="6"/>
      <c r="Y97" s="6"/>
      <c r="Z97" s="6"/>
      <c r="AA97" s="2"/>
      <c r="AB97" s="7">
        <f t="shared" si="0"/>
        <v>1.1952</v>
      </c>
      <c r="AC97" s="8">
        <f t="shared" si="9"/>
        <v>119.52000000000001</v>
      </c>
      <c r="AD97" s="8" t="e">
        <f t="array" ref="AD97">SUM(LARGE(C97:Z97,{1,2,3,4,5,6})*100)</f>
        <v>#NUM!</v>
      </c>
      <c r="AE97" s="9">
        <f t="shared" si="7"/>
        <v>2</v>
      </c>
      <c r="AF97" s="7">
        <f t="shared" si="10"/>
        <v>0.59760000000000002</v>
      </c>
      <c r="AG97" s="8" t="e">
        <f t="shared" si="11"/>
        <v>#NUM!</v>
      </c>
      <c r="AH97" s="7">
        <f t="shared" si="12"/>
        <v>0.61</v>
      </c>
      <c r="AI97" s="7">
        <f t="shared" si="13"/>
        <v>0.58520000000000005</v>
      </c>
    </row>
    <row r="98" spans="1:35" ht="14.25" customHeight="1">
      <c r="A98" s="21" t="s">
        <v>138</v>
      </c>
      <c r="B98" s="11" t="s">
        <v>38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3">
        <v>0.7702</v>
      </c>
      <c r="P98" s="6"/>
      <c r="Q98" s="6"/>
      <c r="R98" s="6"/>
      <c r="S98" s="6"/>
      <c r="T98" s="3">
        <v>0.7611</v>
      </c>
      <c r="U98" s="6"/>
      <c r="V98" s="6"/>
      <c r="W98" s="6"/>
      <c r="X98" s="6"/>
      <c r="Y98" s="3">
        <v>0.77680000000000005</v>
      </c>
      <c r="Z98" s="6"/>
      <c r="AA98" s="2"/>
      <c r="AB98" s="12">
        <f t="shared" si="0"/>
        <v>2.3081</v>
      </c>
      <c r="AC98" s="13">
        <f t="shared" si="9"/>
        <v>230.81</v>
      </c>
      <c r="AD98" s="13" t="e">
        <f t="array" ref="AD98">SUM(LARGE(C98:Z98,{1,2,3,4,5,6})*100)</f>
        <v>#NUM!</v>
      </c>
      <c r="AE98" s="14">
        <f t="shared" si="7"/>
        <v>3</v>
      </c>
      <c r="AF98" s="12">
        <f t="shared" si="10"/>
        <v>0.76936666666666664</v>
      </c>
      <c r="AG98" s="13" t="e">
        <f t="shared" si="11"/>
        <v>#NUM!</v>
      </c>
      <c r="AH98" s="12">
        <f t="shared" si="12"/>
        <v>0.77680000000000005</v>
      </c>
      <c r="AI98" s="12">
        <f t="shared" si="13"/>
        <v>0.7611</v>
      </c>
    </row>
    <row r="99" spans="1:35" ht="14.25" customHeight="1">
      <c r="A99" s="22" t="s">
        <v>139</v>
      </c>
      <c r="B99" s="11" t="s">
        <v>38</v>
      </c>
      <c r="C99" s="6"/>
      <c r="D99" s="6"/>
      <c r="E99" s="6"/>
      <c r="F99" s="3">
        <v>0.76700000000000002</v>
      </c>
      <c r="G99" s="6"/>
      <c r="H99" s="6"/>
      <c r="I99" s="6"/>
      <c r="J99" s="3">
        <v>0.77810000000000001</v>
      </c>
      <c r="K99" s="6"/>
      <c r="L99" s="6"/>
      <c r="M99" s="3">
        <v>0.75070000000000003</v>
      </c>
      <c r="N99" s="6"/>
      <c r="O99" s="3">
        <v>0.75490000000000002</v>
      </c>
      <c r="P99" s="6"/>
      <c r="Q99" s="6"/>
      <c r="R99" s="6"/>
      <c r="S99" s="6"/>
      <c r="T99" s="6"/>
      <c r="U99" s="3">
        <v>0.5232</v>
      </c>
      <c r="V99" s="6"/>
      <c r="W99" s="6"/>
      <c r="X99" s="3">
        <v>0.69710000000000005</v>
      </c>
      <c r="Y99" s="6"/>
      <c r="Z99" s="6"/>
      <c r="AA99" s="2"/>
      <c r="AB99" s="12">
        <f t="shared" si="0"/>
        <v>4.2710000000000008</v>
      </c>
      <c r="AC99" s="13">
        <f t="shared" si="9"/>
        <v>427.10000000000008</v>
      </c>
      <c r="AD99" s="13">
        <f t="array" ref="AD99">SUM(LARGE(C99:Z99,{1,2,3,4,5,6})*100)</f>
        <v>427.09999999999997</v>
      </c>
      <c r="AE99" s="14">
        <f t="shared" si="7"/>
        <v>6</v>
      </c>
      <c r="AF99" s="12">
        <f t="shared" si="10"/>
        <v>0.71183333333333343</v>
      </c>
      <c r="AG99" s="13">
        <f t="shared" si="11"/>
        <v>71.183333333333323</v>
      </c>
      <c r="AH99" s="12">
        <f t="shared" si="12"/>
        <v>0.77810000000000001</v>
      </c>
      <c r="AI99" s="12">
        <f t="shared" si="13"/>
        <v>0.5232</v>
      </c>
    </row>
    <row r="100" spans="1:35" ht="14.25" customHeight="1">
      <c r="A100" s="21" t="s">
        <v>141</v>
      </c>
      <c r="B100" s="11" t="s">
        <v>38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>
        <v>0.70420000000000005</v>
      </c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2"/>
      <c r="AB100" s="12">
        <f t="shared" si="0"/>
        <v>0.70420000000000005</v>
      </c>
      <c r="AC100" s="13">
        <f t="shared" si="9"/>
        <v>70.42</v>
      </c>
      <c r="AD100" s="13" t="e">
        <f t="array" ref="AD100">SUM(LARGE(C100:Z100,{1,2,3,4,5,6})*100)</f>
        <v>#NUM!</v>
      </c>
      <c r="AE100" s="14">
        <f t="shared" si="7"/>
        <v>1</v>
      </c>
      <c r="AF100" s="12">
        <f t="shared" si="10"/>
        <v>0.70420000000000005</v>
      </c>
      <c r="AG100" s="13" t="e">
        <f t="shared" si="11"/>
        <v>#NUM!</v>
      </c>
      <c r="AH100" s="12">
        <f t="shared" si="12"/>
        <v>0.70420000000000005</v>
      </c>
      <c r="AI100" s="12">
        <f t="shared" si="13"/>
        <v>0.70420000000000005</v>
      </c>
    </row>
    <row r="101" spans="1:35" ht="14.25" hidden="1" customHeight="1">
      <c r="A101" s="22" t="s">
        <v>142</v>
      </c>
      <c r="B101" s="11" t="s">
        <v>38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2"/>
      <c r="AB101" s="12">
        <f t="shared" si="0"/>
        <v>0</v>
      </c>
      <c r="AC101" s="13">
        <f t="shared" si="9"/>
        <v>0</v>
      </c>
      <c r="AD101" s="13" t="e">
        <f t="array" ref="AD101">SUM(LARGE(C101:Z101,{1,2,3,4,5,6})*100)</f>
        <v>#NUM!</v>
      </c>
      <c r="AE101" s="14">
        <f t="shared" si="7"/>
        <v>0</v>
      </c>
      <c r="AF101" s="12" t="e">
        <f t="shared" si="10"/>
        <v>#DIV/0!</v>
      </c>
      <c r="AG101" s="13" t="e">
        <f t="shared" si="11"/>
        <v>#NUM!</v>
      </c>
      <c r="AH101" s="12">
        <f t="shared" si="12"/>
        <v>0</v>
      </c>
      <c r="AI101" s="12">
        <f t="shared" si="13"/>
        <v>0</v>
      </c>
    </row>
    <row r="102" spans="1:35" ht="14.25" customHeight="1">
      <c r="A102" s="21" t="s">
        <v>143</v>
      </c>
      <c r="B102" s="11" t="s">
        <v>38</v>
      </c>
      <c r="C102" s="6"/>
      <c r="D102" s="6"/>
      <c r="E102" s="6"/>
      <c r="F102" s="6"/>
      <c r="G102" s="6"/>
      <c r="H102" s="6"/>
      <c r="I102" s="3">
        <v>0.65810000000000002</v>
      </c>
      <c r="J102" s="6"/>
      <c r="K102" s="6"/>
      <c r="L102" s="6"/>
      <c r="M102" s="6"/>
      <c r="N102" s="6"/>
      <c r="O102" s="6"/>
      <c r="P102" s="6"/>
      <c r="Q102" s="6"/>
      <c r="R102" s="6"/>
      <c r="S102" s="3">
        <f>VLOOKUP(A102,'Sleaford 10k'!A$2:D$25,4,0)</f>
        <v>0.58120000000000005</v>
      </c>
      <c r="T102" s="6"/>
      <c r="U102" s="6"/>
      <c r="V102" s="6"/>
      <c r="W102" s="6"/>
      <c r="X102" s="6"/>
      <c r="Y102" s="6"/>
      <c r="Z102" s="6"/>
      <c r="AA102" s="2"/>
      <c r="AB102" s="12">
        <f t="shared" si="0"/>
        <v>1.2393000000000001</v>
      </c>
      <c r="AC102" s="13">
        <f t="shared" si="9"/>
        <v>123.93</v>
      </c>
      <c r="AD102" s="13" t="e">
        <f t="array" ref="AD102">SUM(LARGE(C102:Z102,{1,2,3,4,5,6})*100)</f>
        <v>#NUM!</v>
      </c>
      <c r="AE102" s="14">
        <f t="shared" si="7"/>
        <v>2</v>
      </c>
      <c r="AF102" s="12">
        <f t="shared" si="10"/>
        <v>0.61965000000000003</v>
      </c>
      <c r="AG102" s="13" t="e">
        <f t="shared" si="11"/>
        <v>#NUM!</v>
      </c>
      <c r="AH102" s="12">
        <f t="shared" si="12"/>
        <v>0.65810000000000002</v>
      </c>
      <c r="AI102" s="12">
        <f t="shared" si="13"/>
        <v>0.58120000000000005</v>
      </c>
    </row>
    <row r="103" spans="1:35" ht="14.25" hidden="1" customHeight="1">
      <c r="A103" s="20" t="s">
        <v>144</v>
      </c>
      <c r="B103" s="4" t="s">
        <v>36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31"/>
      <c r="AB103" s="7">
        <f t="shared" si="0"/>
        <v>0</v>
      </c>
      <c r="AC103" s="8">
        <f t="shared" si="9"/>
        <v>0</v>
      </c>
      <c r="AD103" s="8" t="e">
        <f t="array" ref="AD103">SUM(LARGE(C103:Z103,{1,2,3,4,5,6})*100)</f>
        <v>#NUM!</v>
      </c>
      <c r="AE103" s="9">
        <f t="shared" si="7"/>
        <v>0</v>
      </c>
      <c r="AF103" s="7" t="e">
        <f t="shared" si="10"/>
        <v>#DIV/0!</v>
      </c>
      <c r="AG103" s="8" t="e">
        <f t="shared" si="11"/>
        <v>#NUM!</v>
      </c>
      <c r="AH103" s="7">
        <f t="shared" si="12"/>
        <v>0</v>
      </c>
      <c r="AI103" s="7">
        <f t="shared" si="13"/>
        <v>0</v>
      </c>
    </row>
    <row r="104" spans="1:35" ht="14.25" customHeight="1">
      <c r="A104" s="21" t="s">
        <v>145</v>
      </c>
      <c r="B104" s="11" t="s">
        <v>38</v>
      </c>
      <c r="C104" s="178"/>
      <c r="D104" s="6"/>
      <c r="E104" s="6"/>
      <c r="F104" s="6"/>
      <c r="G104" s="6"/>
      <c r="H104" s="6"/>
      <c r="I104" s="3">
        <v>0.54679999999999995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2"/>
      <c r="AB104" s="12">
        <f t="shared" si="0"/>
        <v>0.54679999999999995</v>
      </c>
      <c r="AC104" s="13">
        <f t="shared" si="9"/>
        <v>54.679999999999993</v>
      </c>
      <c r="AD104" s="13" t="e">
        <f t="array" ref="AD104">SUM(LARGE(C104:Z104,{1,2,3,4,5,6})*100)</f>
        <v>#NUM!</v>
      </c>
      <c r="AE104" s="14">
        <f t="shared" si="7"/>
        <v>1</v>
      </c>
      <c r="AF104" s="12">
        <f t="shared" si="10"/>
        <v>0.54679999999999995</v>
      </c>
      <c r="AG104" s="13" t="e">
        <f t="shared" si="11"/>
        <v>#NUM!</v>
      </c>
      <c r="AH104" s="12">
        <f t="shared" si="12"/>
        <v>0.54679999999999995</v>
      </c>
      <c r="AI104" s="12">
        <f t="shared" si="13"/>
        <v>0.54679999999999995</v>
      </c>
    </row>
    <row r="105" spans="1:35" ht="14.25" customHeight="1">
      <c r="A105" s="20" t="s">
        <v>146</v>
      </c>
      <c r="B105" s="4" t="s">
        <v>36</v>
      </c>
      <c r="C105" s="3">
        <v>0.59119999999999995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2"/>
      <c r="AB105" s="7">
        <f t="shared" si="0"/>
        <v>0.59119999999999995</v>
      </c>
      <c r="AC105" s="8">
        <f t="shared" si="9"/>
        <v>59.12</v>
      </c>
      <c r="AD105" s="8" t="e">
        <f t="array" ref="AD105">SUM(LARGE(C105:Z105,{1,2,3,4,5,6})*100)</f>
        <v>#NUM!</v>
      </c>
      <c r="AE105" s="9">
        <f t="shared" si="7"/>
        <v>1</v>
      </c>
      <c r="AF105" s="7">
        <f t="shared" si="10"/>
        <v>0.59119999999999995</v>
      </c>
      <c r="AG105" s="8" t="e">
        <f t="shared" si="11"/>
        <v>#NUM!</v>
      </c>
      <c r="AH105" s="7">
        <f t="shared" si="12"/>
        <v>0.59119999999999995</v>
      </c>
      <c r="AI105" s="7">
        <f t="shared" si="13"/>
        <v>0.59119999999999995</v>
      </c>
    </row>
    <row r="106" spans="1:35" ht="14.25" customHeight="1">
      <c r="A106" s="20" t="s">
        <v>147</v>
      </c>
      <c r="B106" s="4" t="s">
        <v>36</v>
      </c>
      <c r="C106" s="6"/>
      <c r="D106" s="6"/>
      <c r="E106" s="6"/>
      <c r="F106" s="6"/>
      <c r="G106" s="6"/>
      <c r="H106" s="6"/>
      <c r="I106" s="3">
        <v>0.4864</v>
      </c>
      <c r="J106" s="6"/>
      <c r="K106" s="3">
        <v>0.51300000000000001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2"/>
      <c r="AB106" s="7">
        <f t="shared" si="0"/>
        <v>0.99940000000000007</v>
      </c>
      <c r="AC106" s="8">
        <f t="shared" si="9"/>
        <v>99.940000000000012</v>
      </c>
      <c r="AD106" s="8" t="e">
        <f t="array" ref="AD106">SUM(LARGE(C106:Z106,{1,2,3,4,5,6})*100)</f>
        <v>#NUM!</v>
      </c>
      <c r="AE106" s="9">
        <f t="shared" si="7"/>
        <v>2</v>
      </c>
      <c r="AF106" s="7">
        <f t="shared" si="10"/>
        <v>0.49970000000000003</v>
      </c>
      <c r="AG106" s="8" t="e">
        <f t="shared" si="11"/>
        <v>#NUM!</v>
      </c>
      <c r="AH106" s="7">
        <f t="shared" si="12"/>
        <v>0.51300000000000001</v>
      </c>
      <c r="AI106" s="7">
        <f t="shared" si="13"/>
        <v>0.4864</v>
      </c>
    </row>
    <row r="107" spans="1:35" ht="14.25" customHeight="1">
      <c r="A107" s="20" t="s">
        <v>148</v>
      </c>
      <c r="B107" s="4" t="s">
        <v>36</v>
      </c>
      <c r="C107" s="6"/>
      <c r="D107" s="6"/>
      <c r="E107" s="6"/>
      <c r="F107" s="6"/>
      <c r="G107" s="6"/>
      <c r="H107" s="3">
        <v>0.50870000000000004</v>
      </c>
      <c r="I107" s="3">
        <v>0.68759999999999999</v>
      </c>
      <c r="J107" s="6"/>
      <c r="K107" s="6"/>
      <c r="L107" s="6"/>
      <c r="M107" s="6"/>
      <c r="N107" s="6"/>
      <c r="O107" s="3">
        <v>0.68630000000000002</v>
      </c>
      <c r="P107" s="6"/>
      <c r="Q107" s="6"/>
      <c r="R107" s="6"/>
      <c r="S107" s="3">
        <f>VLOOKUP(A107,'Sleaford 10k'!A$2:D$25,4,0)</f>
        <v>0.66679999999999995</v>
      </c>
      <c r="T107" s="6"/>
      <c r="U107" s="6"/>
      <c r="V107" s="6"/>
      <c r="W107" s="6"/>
      <c r="X107" s="6"/>
      <c r="Y107" s="6"/>
      <c r="Z107" s="6"/>
      <c r="AA107" s="2"/>
      <c r="AB107" s="7">
        <f t="shared" si="0"/>
        <v>2.5493999999999999</v>
      </c>
      <c r="AC107" s="8">
        <f t="shared" si="9"/>
        <v>254.94</v>
      </c>
      <c r="AD107" s="8" t="e">
        <f t="array" ref="AD107">SUM(LARGE(C107:Z107,{1,2,3,4,5,6})*100)</f>
        <v>#NUM!</v>
      </c>
      <c r="AE107" s="9">
        <f t="shared" si="7"/>
        <v>4</v>
      </c>
      <c r="AF107" s="7">
        <f t="shared" si="10"/>
        <v>0.63734999999999997</v>
      </c>
      <c r="AG107" s="8" t="e">
        <f t="shared" si="11"/>
        <v>#NUM!</v>
      </c>
      <c r="AH107" s="7">
        <f t="shared" si="12"/>
        <v>0.68759999999999999</v>
      </c>
      <c r="AI107" s="7">
        <f t="shared" si="13"/>
        <v>0.50870000000000004</v>
      </c>
    </row>
    <row r="108" spans="1:35" ht="14.25" hidden="1" customHeight="1">
      <c r="A108" s="20" t="s">
        <v>149</v>
      </c>
      <c r="B108" s="4" t="s">
        <v>36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2"/>
      <c r="AB108" s="7">
        <f t="shared" si="0"/>
        <v>0</v>
      </c>
      <c r="AC108" s="8">
        <f t="shared" si="9"/>
        <v>0</v>
      </c>
      <c r="AD108" s="8" t="e">
        <f t="array" ref="AD108">SUM(LARGE(C108:Z108,{1,2,3,4,5,6})*100)</f>
        <v>#NUM!</v>
      </c>
      <c r="AE108" s="9">
        <f t="shared" si="7"/>
        <v>0</v>
      </c>
      <c r="AF108" s="7" t="e">
        <f t="shared" si="10"/>
        <v>#DIV/0!</v>
      </c>
      <c r="AG108" s="8" t="e">
        <f t="shared" si="11"/>
        <v>#NUM!</v>
      </c>
      <c r="AH108" s="7">
        <f t="shared" si="12"/>
        <v>0</v>
      </c>
      <c r="AI108" s="7">
        <f t="shared" si="13"/>
        <v>0</v>
      </c>
    </row>
    <row r="109" spans="1:35" ht="14.25" hidden="1" customHeight="1">
      <c r="A109" s="20" t="s">
        <v>150</v>
      </c>
      <c r="B109" s="4" t="s">
        <v>36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2"/>
      <c r="AB109" s="7">
        <f t="shared" si="0"/>
        <v>0</v>
      </c>
      <c r="AC109" s="8">
        <f t="shared" si="9"/>
        <v>0</v>
      </c>
      <c r="AD109" s="8" t="e">
        <f t="array" ref="AD109">SUM(LARGE(C109:Z109,{1,2,3,4,5,6})*100)</f>
        <v>#NUM!</v>
      </c>
      <c r="AE109" s="9">
        <f t="shared" si="7"/>
        <v>0</v>
      </c>
      <c r="AF109" s="7" t="e">
        <f t="shared" si="10"/>
        <v>#DIV/0!</v>
      </c>
      <c r="AG109" s="8" t="e">
        <f t="shared" si="11"/>
        <v>#NUM!</v>
      </c>
      <c r="AH109" s="7">
        <f t="shared" si="12"/>
        <v>0</v>
      </c>
      <c r="AI109" s="7">
        <f t="shared" si="13"/>
        <v>0</v>
      </c>
    </row>
    <row r="110" spans="1:35" ht="14.25" hidden="1" customHeight="1">
      <c r="A110" s="20" t="s">
        <v>151</v>
      </c>
      <c r="B110" s="4" t="s">
        <v>36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2"/>
      <c r="AB110" s="7">
        <f t="shared" si="0"/>
        <v>0</v>
      </c>
      <c r="AC110" s="8">
        <f t="shared" si="9"/>
        <v>0</v>
      </c>
      <c r="AD110" s="8" t="e">
        <f t="array" ref="AD110">SUM(LARGE(C110:Z110,{1,2,3,4,5,6})*100)</f>
        <v>#NUM!</v>
      </c>
      <c r="AE110" s="9">
        <f t="shared" si="7"/>
        <v>0</v>
      </c>
      <c r="AF110" s="7" t="e">
        <f t="shared" si="10"/>
        <v>#DIV/0!</v>
      </c>
      <c r="AG110" s="8" t="e">
        <f t="shared" si="11"/>
        <v>#NUM!</v>
      </c>
      <c r="AH110" s="7">
        <f t="shared" si="12"/>
        <v>0</v>
      </c>
      <c r="AI110" s="7">
        <f t="shared" si="13"/>
        <v>0</v>
      </c>
    </row>
    <row r="111" spans="1:35" ht="14.25" customHeight="1">
      <c r="A111" s="22" t="s">
        <v>152</v>
      </c>
      <c r="B111" s="11" t="s">
        <v>38</v>
      </c>
      <c r="C111" s="6"/>
      <c r="D111" s="6"/>
      <c r="E111" s="6"/>
      <c r="F111" s="6"/>
      <c r="G111" s="6"/>
      <c r="H111" s="6"/>
      <c r="I111" s="3">
        <v>0.66949999999999998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2"/>
      <c r="AB111" s="12">
        <f t="shared" si="0"/>
        <v>0.66949999999999998</v>
      </c>
      <c r="AC111" s="13">
        <f t="shared" si="9"/>
        <v>66.95</v>
      </c>
      <c r="AD111" s="13" t="e">
        <f t="array" ref="AD111">SUM(LARGE(C111:Z111,{1,2,3,4,5,6})*100)</f>
        <v>#NUM!</v>
      </c>
      <c r="AE111" s="14">
        <f t="shared" si="7"/>
        <v>1</v>
      </c>
      <c r="AF111" s="12">
        <f t="shared" si="10"/>
        <v>0.66949999999999998</v>
      </c>
      <c r="AG111" s="13" t="e">
        <f t="shared" si="11"/>
        <v>#NUM!</v>
      </c>
      <c r="AH111" s="12">
        <f t="shared" si="12"/>
        <v>0.66949999999999998</v>
      </c>
      <c r="AI111" s="12">
        <f t="shared" si="13"/>
        <v>0.66949999999999998</v>
      </c>
    </row>
    <row r="112" spans="1:35" ht="14.25" customHeight="1">
      <c r="A112" s="20" t="s">
        <v>153</v>
      </c>
      <c r="B112" s="4" t="s">
        <v>36</v>
      </c>
      <c r="C112" s="6"/>
      <c r="D112" s="6"/>
      <c r="E112" s="6"/>
      <c r="F112" s="6"/>
      <c r="G112" s="6"/>
      <c r="H112" s="3">
        <v>0.5232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3">
        <v>0.62250000000000005</v>
      </c>
      <c r="AA112" s="18"/>
      <c r="AB112" s="7">
        <f t="shared" si="0"/>
        <v>1.1457000000000002</v>
      </c>
      <c r="AC112" s="8">
        <f t="shared" si="9"/>
        <v>114.57000000000002</v>
      </c>
      <c r="AD112" s="8" t="e">
        <f t="array" ref="AD112">SUM(LARGE(C112:Z112,{1,2,3,4,5,6})*100)</f>
        <v>#NUM!</v>
      </c>
      <c r="AE112" s="9">
        <f t="shared" si="7"/>
        <v>2</v>
      </c>
      <c r="AF112" s="7">
        <f t="shared" si="10"/>
        <v>0.57285000000000008</v>
      </c>
      <c r="AG112" s="8" t="e">
        <f t="shared" si="11"/>
        <v>#NUM!</v>
      </c>
      <c r="AH112" s="7">
        <f t="shared" si="12"/>
        <v>0.62250000000000005</v>
      </c>
      <c r="AI112" s="7">
        <f t="shared" si="13"/>
        <v>0.5232</v>
      </c>
    </row>
    <row r="113" spans="1:35" ht="14.25" customHeight="1">
      <c r="A113" s="20" t="s">
        <v>154</v>
      </c>
      <c r="B113" s="4" t="s">
        <v>36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3">
        <f>VLOOKUP(A113,'Heckington 10'!C$3:F$17,4,0)</f>
        <v>0.55369999999999997</v>
      </c>
      <c r="R113" s="6"/>
      <c r="S113" s="6"/>
      <c r="T113" s="6"/>
      <c r="U113" s="6"/>
      <c r="V113" s="6"/>
      <c r="W113" s="3">
        <f>VLOOKUP(A113,'Derby 10'!A$2:D$12,4,0)</f>
        <v>0.55769999999999997</v>
      </c>
      <c r="X113" s="6"/>
      <c r="Y113" s="6"/>
      <c r="Z113" s="6"/>
      <c r="AA113" s="2"/>
      <c r="AB113" s="7">
        <f t="shared" si="0"/>
        <v>1.1113999999999999</v>
      </c>
      <c r="AC113" s="8">
        <f t="shared" si="9"/>
        <v>111.14</v>
      </c>
      <c r="AD113" s="8" t="e">
        <f t="array" ref="AD113">SUM(LARGE(C113:Z113,{1,2,3,4,5,6})*100)</f>
        <v>#NUM!</v>
      </c>
      <c r="AE113" s="9">
        <f t="shared" si="7"/>
        <v>2</v>
      </c>
      <c r="AF113" s="7">
        <f t="shared" si="10"/>
        <v>0.55569999999999997</v>
      </c>
      <c r="AG113" s="8" t="e">
        <f t="shared" si="11"/>
        <v>#NUM!</v>
      </c>
      <c r="AH113" s="7">
        <f t="shared" si="12"/>
        <v>0.55769999999999997</v>
      </c>
      <c r="AI113" s="7">
        <f t="shared" si="13"/>
        <v>0.55369999999999997</v>
      </c>
    </row>
    <row r="114" spans="1:35" ht="14.25" hidden="1" customHeight="1">
      <c r="A114" s="20" t="s">
        <v>155</v>
      </c>
      <c r="B114" s="4" t="s">
        <v>36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2"/>
      <c r="AB114" s="7">
        <f t="shared" si="0"/>
        <v>0</v>
      </c>
      <c r="AC114" s="8">
        <f t="shared" si="9"/>
        <v>0</v>
      </c>
      <c r="AD114" s="9" t="e">
        <f t="array" ref="AD114">SUM(LARGE(C114:Z114,{1,2,3,4,5,6})*100)</f>
        <v>#NUM!</v>
      </c>
      <c r="AE114" s="9">
        <f t="shared" si="7"/>
        <v>0</v>
      </c>
      <c r="AF114" s="7" t="e">
        <f t="shared" si="10"/>
        <v>#DIV/0!</v>
      </c>
      <c r="AG114" s="8" t="e">
        <f t="shared" si="11"/>
        <v>#NUM!</v>
      </c>
      <c r="AH114" s="7">
        <f t="shared" si="12"/>
        <v>0</v>
      </c>
      <c r="AI114" s="7">
        <f t="shared" si="13"/>
        <v>0</v>
      </c>
    </row>
    <row r="115" spans="1:35" ht="14.25" customHeight="1">
      <c r="A115" s="20" t="s">
        <v>156</v>
      </c>
      <c r="B115" s="4" t="s">
        <v>36</v>
      </c>
      <c r="C115" s="6"/>
      <c r="D115" s="6"/>
      <c r="E115" s="6"/>
      <c r="F115" s="6"/>
      <c r="G115" s="6"/>
      <c r="H115" s="6"/>
      <c r="I115" s="6"/>
      <c r="J115" s="3">
        <v>0.48649999999999999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2"/>
      <c r="AB115" s="7">
        <f t="shared" si="0"/>
        <v>0.48649999999999999</v>
      </c>
      <c r="AC115" s="8">
        <f t="shared" si="9"/>
        <v>48.65</v>
      </c>
      <c r="AD115" s="8" t="e">
        <f t="array" ref="AD115">SUM(LARGE(C115:Z115,{1,2,3,4,5,6})*100)</f>
        <v>#NUM!</v>
      </c>
      <c r="AE115" s="9">
        <f t="shared" si="7"/>
        <v>1</v>
      </c>
      <c r="AF115" s="7">
        <f t="shared" si="10"/>
        <v>0.48649999999999999</v>
      </c>
      <c r="AG115" s="8" t="e">
        <f t="shared" si="11"/>
        <v>#NUM!</v>
      </c>
      <c r="AH115" s="7">
        <f t="shared" si="12"/>
        <v>0.48649999999999999</v>
      </c>
      <c r="AI115" s="7">
        <f t="shared" si="13"/>
        <v>0.48649999999999999</v>
      </c>
    </row>
    <row r="116" spans="1:35" ht="14.25" customHeight="1">
      <c r="A116" s="21" t="s">
        <v>157</v>
      </c>
      <c r="B116" s="11" t="s">
        <v>38</v>
      </c>
      <c r="C116" s="3">
        <v>0.62019999999999997</v>
      </c>
      <c r="D116" s="6"/>
      <c r="E116" s="6"/>
      <c r="F116" s="6"/>
      <c r="G116" s="6"/>
      <c r="H116" s="6"/>
      <c r="I116" s="3">
        <v>0.67620000000000002</v>
      </c>
      <c r="J116" s="3">
        <v>0.65480000000000005</v>
      </c>
      <c r="K116" s="6"/>
      <c r="L116" s="6"/>
      <c r="M116" s="6"/>
      <c r="N116" s="6"/>
      <c r="O116" s="6"/>
      <c r="P116" s="6"/>
      <c r="Q116" s="6"/>
      <c r="R116" s="6"/>
      <c r="S116" s="3">
        <f>VLOOKUP(A116,'Sleaford 10k'!A$2:D$25,4,0)</f>
        <v>0.67700000000000005</v>
      </c>
      <c r="T116" s="3">
        <v>0.70130000000000003</v>
      </c>
      <c r="U116" s="3">
        <v>0.70179999999999998</v>
      </c>
      <c r="V116" s="6"/>
      <c r="W116" s="6"/>
      <c r="X116" s="6"/>
      <c r="Y116" s="6"/>
      <c r="Z116" s="3">
        <v>0.69840000000000002</v>
      </c>
      <c r="AA116" s="2"/>
      <c r="AB116" s="12">
        <f t="shared" ref="AB116:AB238" si="14">SUM(C116:Z116)</f>
        <v>4.7297000000000002</v>
      </c>
      <c r="AC116" s="13">
        <f t="shared" ref="AC116:AC119" si="15">AB116*100</f>
        <v>472.97</v>
      </c>
      <c r="AD116" s="13">
        <f t="array" ref="AD116">SUM(LARGE(C116:Z116,{1,2,3,4,5,6})*100)</f>
        <v>410.95000000000005</v>
      </c>
      <c r="AE116" s="14">
        <f t="shared" ref="AE116:AE238" si="16">COUNT(C116:Z116,#REF!)</f>
        <v>7</v>
      </c>
      <c r="AF116" s="12">
        <f t="shared" ref="AF116:AF119" si="17">AB116/AE116</f>
        <v>0.67567142857142859</v>
      </c>
      <c r="AG116" s="13">
        <f t="shared" ref="AG116:AG119" si="18">AD116/6</f>
        <v>68.491666666666674</v>
      </c>
      <c r="AH116" s="12">
        <f t="shared" ref="AH116:AH119" si="19">MAX(C116:Z116)</f>
        <v>0.70179999999999998</v>
      </c>
      <c r="AI116" s="12">
        <f t="shared" ref="AI116:AI119" si="20">MIN(C116:Z116)</f>
        <v>0.62019999999999997</v>
      </c>
    </row>
    <row r="117" spans="1:35" ht="14.25" customHeight="1">
      <c r="A117" s="20" t="s">
        <v>159</v>
      </c>
      <c r="B117" s="4" t="s">
        <v>36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3">
        <f>VLOOKUP(A117,'Sleaford 10k'!A$2:D$25,4,0)</f>
        <v>0.50490000000000002</v>
      </c>
      <c r="T117" s="6"/>
      <c r="U117" s="6"/>
      <c r="V117" s="6"/>
      <c r="W117" s="6"/>
      <c r="X117" s="3">
        <v>0.52790000000000004</v>
      </c>
      <c r="Y117" s="6"/>
      <c r="Z117" s="6"/>
      <c r="AA117" s="2"/>
      <c r="AB117" s="7">
        <f t="shared" si="14"/>
        <v>1.0327999999999999</v>
      </c>
      <c r="AC117" s="8">
        <f t="shared" si="15"/>
        <v>103.28</v>
      </c>
      <c r="AD117" s="8" t="e">
        <f t="array" ref="AD117">SUM(LARGE(C117:Z117,{1,2,3,4,5,6})*100)</f>
        <v>#NUM!</v>
      </c>
      <c r="AE117" s="9">
        <f t="shared" si="16"/>
        <v>2</v>
      </c>
      <c r="AF117" s="7">
        <f t="shared" si="17"/>
        <v>0.51639999999999997</v>
      </c>
      <c r="AG117" s="8" t="e">
        <f t="shared" si="18"/>
        <v>#NUM!</v>
      </c>
      <c r="AH117" s="7">
        <f t="shared" si="19"/>
        <v>0.52790000000000004</v>
      </c>
      <c r="AI117" s="7">
        <f t="shared" si="20"/>
        <v>0.50490000000000002</v>
      </c>
    </row>
    <row r="118" spans="1:35" ht="14.25" hidden="1" customHeight="1">
      <c r="A118" s="20" t="s">
        <v>160</v>
      </c>
      <c r="B118" s="4" t="s">
        <v>36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"/>
      <c r="AB118" s="7">
        <f t="shared" si="14"/>
        <v>0</v>
      </c>
      <c r="AC118" s="8">
        <f t="shared" si="15"/>
        <v>0</v>
      </c>
      <c r="AD118" s="8" t="e">
        <f t="array" ref="AD118">SUM(LARGE(C118:Z118,{1,2,3,4,5,6})*100)</f>
        <v>#NUM!</v>
      </c>
      <c r="AE118" s="9">
        <f t="shared" si="16"/>
        <v>0</v>
      </c>
      <c r="AF118" s="7" t="e">
        <f t="shared" si="17"/>
        <v>#DIV/0!</v>
      </c>
      <c r="AG118" s="8" t="e">
        <f t="shared" si="18"/>
        <v>#NUM!</v>
      </c>
      <c r="AH118" s="7">
        <f t="shared" si="19"/>
        <v>0</v>
      </c>
      <c r="AI118" s="7">
        <f t="shared" si="20"/>
        <v>0</v>
      </c>
    </row>
    <row r="119" spans="1:35" ht="14.25" customHeight="1">
      <c r="A119" s="20" t="s">
        <v>161</v>
      </c>
      <c r="B119" s="4" t="s">
        <v>36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">
        <f>VLOOKUP(A119,'GRC 5k Full'!C$2:I$73,7,0)</f>
        <v>0.4909</v>
      </c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2"/>
      <c r="AB119" s="7">
        <f t="shared" si="14"/>
        <v>0.4909</v>
      </c>
      <c r="AC119" s="8">
        <f t="shared" si="15"/>
        <v>49.09</v>
      </c>
      <c r="AD119" s="8" t="e">
        <f t="array" ref="AD119">SUM(LARGE(C119:Z119,{1,2,3,4,5,6})*100)</f>
        <v>#NUM!</v>
      </c>
      <c r="AE119" s="9">
        <f t="shared" si="16"/>
        <v>1</v>
      </c>
      <c r="AF119" s="7">
        <f t="shared" si="17"/>
        <v>0.4909</v>
      </c>
      <c r="AG119" s="8" t="e">
        <f t="shared" si="18"/>
        <v>#NUM!</v>
      </c>
      <c r="AH119" s="7">
        <f t="shared" si="19"/>
        <v>0.4909</v>
      </c>
      <c r="AI119" s="7">
        <f t="shared" si="20"/>
        <v>0.4909</v>
      </c>
    </row>
    <row r="120" spans="1:35" ht="14.25" customHeight="1">
      <c r="A120" s="20" t="s">
        <v>162</v>
      </c>
      <c r="B120" s="4" t="s">
        <v>36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3">
        <f>VLOOKUP(A120,'Sleaford 10k'!A$2:D$25,4,0)</f>
        <v>0.51980000000000004</v>
      </c>
      <c r="T120" s="6"/>
      <c r="U120" s="6"/>
      <c r="V120" s="6"/>
      <c r="W120" s="6"/>
      <c r="X120" s="6"/>
      <c r="Y120" s="6"/>
      <c r="Z120" s="6"/>
      <c r="AB120" s="7">
        <f t="shared" si="14"/>
        <v>0.51980000000000004</v>
      </c>
      <c r="AC120" s="7">
        <f>SUM(D120:AA120)</f>
        <v>0.51980000000000004</v>
      </c>
      <c r="AD120" s="8" t="e">
        <f t="array" ref="AD120">SUM(LARGE(C120:Z120,{1,2,3,4,5,6})*100)</f>
        <v>#NUM!</v>
      </c>
      <c r="AE120" s="9">
        <f t="shared" si="16"/>
        <v>1</v>
      </c>
      <c r="AF120" s="7" t="e">
        <f t="shared" ref="AF120:AI120" si="21">SUM(G120:AD120)</f>
        <v>#NUM!</v>
      </c>
      <c r="AG120" s="7" t="e">
        <f t="shared" si="21"/>
        <v>#NUM!</v>
      </c>
      <c r="AH120" s="7" t="e">
        <f t="shared" si="21"/>
        <v>#NUM!</v>
      </c>
      <c r="AI120" s="7" t="e">
        <f t="shared" si="21"/>
        <v>#NUM!</v>
      </c>
    </row>
    <row r="121" spans="1:35" ht="14.25" hidden="1" customHeight="1">
      <c r="A121" s="20" t="s">
        <v>163</v>
      </c>
      <c r="B121" s="4" t="s">
        <v>36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"/>
      <c r="AB121" s="7">
        <f t="shared" si="14"/>
        <v>0</v>
      </c>
      <c r="AC121" s="8">
        <f>AB121*100</f>
        <v>0</v>
      </c>
      <c r="AD121" s="8" t="e">
        <f t="array" ref="AD121">SUM(LARGE(C121:Z121,{1,2,3,4,5,6})*100)</f>
        <v>#NUM!</v>
      </c>
      <c r="AE121" s="9">
        <f t="shared" si="16"/>
        <v>0</v>
      </c>
      <c r="AF121" s="7" t="e">
        <f>AB121/AE121</f>
        <v>#DIV/0!</v>
      </c>
      <c r="AG121" s="8" t="e">
        <f>AD121/6</f>
        <v>#NUM!</v>
      </c>
      <c r="AH121" s="7">
        <f>MAX(C121:Z121)</f>
        <v>0</v>
      </c>
      <c r="AI121" s="7">
        <f>MIN(C121:Z121)</f>
        <v>0</v>
      </c>
    </row>
    <row r="122" spans="1:35" ht="14.25" customHeight="1">
      <c r="A122" s="20" t="s">
        <v>164</v>
      </c>
      <c r="B122" s="4" t="s">
        <v>36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3">
        <f>VLOOKUP(A122,'Sleaford 10k'!A$2:D$25,4,0)</f>
        <v>0.48060000000000003</v>
      </c>
      <c r="T122" s="6"/>
      <c r="U122" s="6"/>
      <c r="V122" s="6"/>
      <c r="W122" s="6"/>
      <c r="X122" s="6"/>
      <c r="Y122" s="6"/>
      <c r="Z122" s="6"/>
      <c r="AB122" s="7">
        <f t="shared" si="14"/>
        <v>0.48060000000000003</v>
      </c>
      <c r="AC122" s="7">
        <f>SUM(D122:AA122)</f>
        <v>0.48060000000000003</v>
      </c>
      <c r="AD122" s="8" t="e">
        <f t="array" ref="AD122">SUM(LARGE(C122:Z122,{1,2,3,4,5,6})*100)</f>
        <v>#NUM!</v>
      </c>
      <c r="AE122" s="9">
        <f t="shared" si="16"/>
        <v>1</v>
      </c>
      <c r="AF122" s="7" t="e">
        <f t="shared" ref="AF122:AI122" si="22">SUM(G122:AD122)</f>
        <v>#NUM!</v>
      </c>
      <c r="AG122" s="7" t="e">
        <f t="shared" si="22"/>
        <v>#NUM!</v>
      </c>
      <c r="AH122" s="7" t="e">
        <f t="shared" si="22"/>
        <v>#NUM!</v>
      </c>
      <c r="AI122" s="7" t="e">
        <f t="shared" si="22"/>
        <v>#NUM!</v>
      </c>
    </row>
    <row r="123" spans="1:35" ht="14.25" hidden="1" customHeight="1">
      <c r="A123" s="20" t="s">
        <v>165</v>
      </c>
      <c r="B123" s="4" t="s">
        <v>36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"/>
      <c r="AB123" s="7">
        <f t="shared" si="14"/>
        <v>0</v>
      </c>
      <c r="AC123" s="8">
        <f t="shared" ref="AC123:AC154" si="23">AB123*100</f>
        <v>0</v>
      </c>
      <c r="AD123" s="8" t="e">
        <f t="array" ref="AD123">SUM(LARGE(C123:Z123,{1,2,3,4,5,6})*100)</f>
        <v>#NUM!</v>
      </c>
      <c r="AE123" s="9">
        <f t="shared" si="16"/>
        <v>0</v>
      </c>
      <c r="AF123" s="7" t="e">
        <f t="shared" ref="AF123:AF238" si="24">AB123/AE123</f>
        <v>#DIV/0!</v>
      </c>
      <c r="AG123" s="8" t="e">
        <f t="shared" ref="AG123:AG238" si="25">AD123/6</f>
        <v>#NUM!</v>
      </c>
      <c r="AH123" s="7">
        <f t="shared" ref="AH123:AH238" si="26">MAX(C123:Z123)</f>
        <v>0</v>
      </c>
      <c r="AI123" s="7">
        <f t="shared" ref="AI123:AI238" si="27">MIN(C123:Z123)</f>
        <v>0</v>
      </c>
    </row>
    <row r="124" spans="1:35" ht="14.25" hidden="1" customHeight="1">
      <c r="A124" s="32" t="s">
        <v>166</v>
      </c>
      <c r="B124" s="5" t="s">
        <v>36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"/>
      <c r="AB124" s="7">
        <f t="shared" si="14"/>
        <v>0</v>
      </c>
      <c r="AC124" s="8">
        <f t="shared" si="23"/>
        <v>0</v>
      </c>
      <c r="AD124" s="8" t="e">
        <f t="array" ref="AD124">SUM(LARGE(C124:Z124,{1,2,3,4,5,6})*100)</f>
        <v>#NUM!</v>
      </c>
      <c r="AE124" s="9">
        <f t="shared" si="16"/>
        <v>0</v>
      </c>
      <c r="AF124" s="7" t="e">
        <f t="shared" si="24"/>
        <v>#DIV/0!</v>
      </c>
      <c r="AG124" s="8" t="e">
        <f t="shared" si="25"/>
        <v>#NUM!</v>
      </c>
      <c r="AH124" s="7">
        <f t="shared" si="26"/>
        <v>0</v>
      </c>
      <c r="AI124" s="7">
        <f t="shared" si="27"/>
        <v>0</v>
      </c>
    </row>
    <row r="125" spans="1:35" ht="14.25" hidden="1" customHeight="1">
      <c r="A125" s="20" t="s">
        <v>167</v>
      </c>
      <c r="B125" s="4" t="s">
        <v>36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"/>
      <c r="AB125" s="7">
        <f t="shared" si="14"/>
        <v>0</v>
      </c>
      <c r="AC125" s="8">
        <f t="shared" si="23"/>
        <v>0</v>
      </c>
      <c r="AD125" s="8" t="e">
        <f t="array" ref="AD125">SUM(LARGE(C125:Z125,{1,2,3,4,5,6})*100)</f>
        <v>#NUM!</v>
      </c>
      <c r="AE125" s="9">
        <f t="shared" si="16"/>
        <v>0</v>
      </c>
      <c r="AF125" s="7" t="e">
        <f t="shared" si="24"/>
        <v>#DIV/0!</v>
      </c>
      <c r="AG125" s="8" t="e">
        <f t="shared" si="25"/>
        <v>#NUM!</v>
      </c>
      <c r="AH125" s="7">
        <f t="shared" si="26"/>
        <v>0</v>
      </c>
      <c r="AI125" s="7">
        <f t="shared" si="27"/>
        <v>0</v>
      </c>
    </row>
    <row r="126" spans="1:35" ht="14.25" customHeight="1">
      <c r="A126" s="20" t="s">
        <v>168</v>
      </c>
      <c r="B126" s="4" t="s">
        <v>36</v>
      </c>
      <c r="C126" s="6"/>
      <c r="D126" s="6"/>
      <c r="E126" s="6"/>
      <c r="F126" s="6"/>
      <c r="G126" s="6"/>
      <c r="H126" s="6"/>
      <c r="I126" s="3">
        <v>0.6089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"/>
      <c r="AB126" s="7">
        <f t="shared" si="14"/>
        <v>0.6089</v>
      </c>
      <c r="AC126" s="8">
        <f t="shared" si="23"/>
        <v>60.89</v>
      </c>
      <c r="AD126" s="8" t="e">
        <f t="array" ref="AD126">SUM(LARGE(C126:Z126,{1,2,3,4,5,6})*100)</f>
        <v>#NUM!</v>
      </c>
      <c r="AE126" s="9">
        <f t="shared" si="16"/>
        <v>1</v>
      </c>
      <c r="AF126" s="7">
        <f t="shared" si="24"/>
        <v>0.6089</v>
      </c>
      <c r="AG126" s="8" t="e">
        <f t="shared" si="25"/>
        <v>#NUM!</v>
      </c>
      <c r="AH126" s="7">
        <f t="shared" si="26"/>
        <v>0.6089</v>
      </c>
      <c r="AI126" s="7">
        <f t="shared" si="27"/>
        <v>0.6089</v>
      </c>
    </row>
    <row r="127" spans="1:35" ht="14.25" customHeight="1">
      <c r="A127" s="11" t="s">
        <v>169</v>
      </c>
      <c r="B127" s="11" t="s">
        <v>38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>
        <f>VLOOKUP(A127,'GRC 5k Full'!C$2:I$73,7,0)</f>
        <v>0.49</v>
      </c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B127" s="7">
        <f t="shared" si="14"/>
        <v>0.49</v>
      </c>
      <c r="AC127" s="8">
        <f t="shared" si="23"/>
        <v>49</v>
      </c>
      <c r="AD127" s="8" t="e">
        <f t="array" ref="AD127">SUM(LARGE(C127:Z127,{1,2,3,4,5,6})*100)</f>
        <v>#NUM!</v>
      </c>
      <c r="AE127" s="9">
        <f t="shared" si="16"/>
        <v>1</v>
      </c>
      <c r="AF127" s="7">
        <f t="shared" si="24"/>
        <v>0.49</v>
      </c>
      <c r="AG127" s="8" t="e">
        <f t="shared" si="25"/>
        <v>#NUM!</v>
      </c>
      <c r="AH127" s="7">
        <f t="shared" si="26"/>
        <v>0.49</v>
      </c>
      <c r="AI127" s="7">
        <f t="shared" si="27"/>
        <v>0.49</v>
      </c>
    </row>
    <row r="128" spans="1:35" ht="14.25" hidden="1" customHeight="1">
      <c r="A128" s="4" t="s">
        <v>170</v>
      </c>
      <c r="B128" s="4" t="s">
        <v>36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"/>
      <c r="AB128" s="7">
        <f t="shared" si="14"/>
        <v>0</v>
      </c>
      <c r="AC128" s="8">
        <f t="shared" si="23"/>
        <v>0</v>
      </c>
      <c r="AD128" s="8" t="e">
        <f t="array" ref="AD128">SUM(LARGE(C128:Z128,{1,2,3,4,5,6})*100)</f>
        <v>#NUM!</v>
      </c>
      <c r="AE128" s="9">
        <f t="shared" si="16"/>
        <v>0</v>
      </c>
      <c r="AF128" s="7" t="e">
        <f t="shared" si="24"/>
        <v>#DIV/0!</v>
      </c>
      <c r="AG128" s="8" t="e">
        <f t="shared" si="25"/>
        <v>#NUM!</v>
      </c>
      <c r="AH128" s="7">
        <f t="shared" si="26"/>
        <v>0</v>
      </c>
      <c r="AI128" s="7">
        <f t="shared" si="27"/>
        <v>0</v>
      </c>
    </row>
    <row r="129" spans="1:35" ht="14.25" customHeight="1">
      <c r="A129" s="4" t="s">
        <v>171</v>
      </c>
      <c r="B129" s="4" t="s">
        <v>36</v>
      </c>
      <c r="C129" s="3">
        <v>0.52910000000000001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"/>
      <c r="AB129" s="7">
        <f t="shared" si="14"/>
        <v>0.52910000000000001</v>
      </c>
      <c r="AC129" s="8">
        <f t="shared" si="23"/>
        <v>52.910000000000004</v>
      </c>
      <c r="AD129" s="8" t="e">
        <f t="array" ref="AD129">SUM(LARGE(C129:Z129,{1,2,3,4,5,6})*100)</f>
        <v>#NUM!</v>
      </c>
      <c r="AE129" s="9">
        <f t="shared" si="16"/>
        <v>1</v>
      </c>
      <c r="AF129" s="7">
        <f t="shared" si="24"/>
        <v>0.52910000000000001</v>
      </c>
      <c r="AG129" s="8" t="e">
        <f t="shared" si="25"/>
        <v>#NUM!</v>
      </c>
      <c r="AH129" s="7">
        <f t="shared" si="26"/>
        <v>0.52910000000000001</v>
      </c>
      <c r="AI129" s="7">
        <f t="shared" si="27"/>
        <v>0.52910000000000001</v>
      </c>
    </row>
    <row r="130" spans="1:35" ht="14.25" customHeight="1">
      <c r="A130" s="4" t="s">
        <v>172</v>
      </c>
      <c r="B130" s="4" t="s">
        <v>36</v>
      </c>
      <c r="C130" s="6"/>
      <c r="D130" s="6"/>
      <c r="E130" s="6"/>
      <c r="F130" s="6"/>
      <c r="G130" s="6"/>
      <c r="H130" s="6"/>
      <c r="I130" s="6"/>
      <c r="J130" s="6"/>
      <c r="K130" s="3">
        <v>0.72970000000000002</v>
      </c>
      <c r="L130" s="6"/>
      <c r="M130" s="3">
        <v>0.7077</v>
      </c>
      <c r="N130" s="6"/>
      <c r="O130" s="3">
        <v>0.70350000000000001</v>
      </c>
      <c r="P130" s="6"/>
      <c r="Q130" s="3">
        <f>VLOOKUP(A130,'Heckington 10'!C$3:F$17,4,0)</f>
        <v>0.70430000000000004</v>
      </c>
      <c r="R130" s="6"/>
      <c r="S130" s="6"/>
      <c r="T130" s="3">
        <v>0.72270000000000001</v>
      </c>
      <c r="U130" s="6"/>
      <c r="V130" s="6"/>
      <c r="W130" s="6"/>
      <c r="X130" s="6"/>
      <c r="Y130" s="6"/>
      <c r="Z130" s="6"/>
      <c r="AA130" s="2"/>
      <c r="AB130" s="7">
        <f t="shared" si="14"/>
        <v>3.5679000000000003</v>
      </c>
      <c r="AC130" s="8">
        <f t="shared" si="23"/>
        <v>356.79</v>
      </c>
      <c r="AD130" s="8" t="e">
        <f t="array" ref="AD130">SUM(LARGE(C130:Z130,{1,2,3,4,5,6})*100)</f>
        <v>#NUM!</v>
      </c>
      <c r="AE130" s="9">
        <f t="shared" si="16"/>
        <v>5</v>
      </c>
      <c r="AF130" s="7">
        <f t="shared" si="24"/>
        <v>0.7135800000000001</v>
      </c>
      <c r="AG130" s="8" t="e">
        <f t="shared" si="25"/>
        <v>#NUM!</v>
      </c>
      <c r="AH130" s="7">
        <f t="shared" si="26"/>
        <v>0.72970000000000002</v>
      </c>
      <c r="AI130" s="7">
        <f t="shared" si="27"/>
        <v>0.70350000000000001</v>
      </c>
    </row>
    <row r="131" spans="1:35" ht="14.25" customHeight="1">
      <c r="A131" s="11" t="s">
        <v>173</v>
      </c>
      <c r="B131" s="11" t="s">
        <v>38</v>
      </c>
      <c r="C131" s="6"/>
      <c r="D131" s="6"/>
      <c r="E131" s="6"/>
      <c r="F131" s="6"/>
      <c r="G131" s="6"/>
      <c r="H131" s="3">
        <v>0.66500000000000004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"/>
      <c r="AB131" s="12">
        <f t="shared" si="14"/>
        <v>0.66500000000000004</v>
      </c>
      <c r="AC131" s="13">
        <f t="shared" si="23"/>
        <v>66.5</v>
      </c>
      <c r="AD131" s="13" t="e">
        <f t="array" ref="AD131">SUM(LARGE(C131:Z131,{1,2,3,4,5,6})*100)</f>
        <v>#NUM!</v>
      </c>
      <c r="AE131" s="14">
        <f t="shared" si="16"/>
        <v>1</v>
      </c>
      <c r="AF131" s="12">
        <f t="shared" si="24"/>
        <v>0.66500000000000004</v>
      </c>
      <c r="AG131" s="13" t="e">
        <f t="shared" si="25"/>
        <v>#NUM!</v>
      </c>
      <c r="AH131" s="12">
        <f t="shared" si="26"/>
        <v>0.66500000000000004</v>
      </c>
      <c r="AI131" s="12">
        <f t="shared" si="27"/>
        <v>0.66500000000000004</v>
      </c>
    </row>
    <row r="132" spans="1:35" ht="14.25" hidden="1" customHeight="1">
      <c r="A132" s="11" t="s">
        <v>174</v>
      </c>
      <c r="B132" s="11" t="s">
        <v>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18"/>
      <c r="AB132" s="12">
        <f t="shared" si="14"/>
        <v>0</v>
      </c>
      <c r="AC132" s="13">
        <f t="shared" si="23"/>
        <v>0</v>
      </c>
      <c r="AD132" s="13" t="e">
        <f t="array" ref="AD132">SUM(LARGE(C132:Z132,{1,2,3,4,5,6})*100)</f>
        <v>#NUM!</v>
      </c>
      <c r="AE132" s="14">
        <f t="shared" si="16"/>
        <v>0</v>
      </c>
      <c r="AF132" s="12" t="e">
        <f t="shared" si="24"/>
        <v>#DIV/0!</v>
      </c>
      <c r="AG132" s="13" t="e">
        <f t="shared" si="25"/>
        <v>#NUM!</v>
      </c>
      <c r="AH132" s="12">
        <f t="shared" si="26"/>
        <v>0</v>
      </c>
      <c r="AI132" s="12">
        <f t="shared" si="27"/>
        <v>0</v>
      </c>
    </row>
    <row r="133" spans="1:35" ht="14.25" hidden="1" customHeight="1">
      <c r="A133" s="21" t="s">
        <v>175</v>
      </c>
      <c r="B133" s="11" t="s">
        <v>38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26"/>
      <c r="AB133" s="12">
        <f t="shared" si="14"/>
        <v>0</v>
      </c>
      <c r="AC133" s="13">
        <f t="shared" si="23"/>
        <v>0</v>
      </c>
      <c r="AD133" s="13" t="e">
        <f t="array" ref="AD133">SUM(LARGE(C133:Z133,{1,2,3,4,5,6})*100)</f>
        <v>#NUM!</v>
      </c>
      <c r="AE133" s="14">
        <f t="shared" si="16"/>
        <v>0</v>
      </c>
      <c r="AF133" s="12" t="e">
        <f t="shared" si="24"/>
        <v>#DIV/0!</v>
      </c>
      <c r="AG133" s="13" t="e">
        <f t="shared" si="25"/>
        <v>#NUM!</v>
      </c>
      <c r="AH133" s="12">
        <f t="shared" si="26"/>
        <v>0</v>
      </c>
      <c r="AI133" s="12">
        <f t="shared" si="27"/>
        <v>0</v>
      </c>
    </row>
    <row r="134" spans="1:35" ht="14.25" hidden="1" customHeight="1">
      <c r="A134" s="11" t="s">
        <v>176</v>
      </c>
      <c r="B134" s="11" t="s">
        <v>38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2"/>
      <c r="AB134" s="12">
        <f t="shared" si="14"/>
        <v>0</v>
      </c>
      <c r="AC134" s="13">
        <f t="shared" si="23"/>
        <v>0</v>
      </c>
      <c r="AD134" s="13" t="e">
        <f t="array" ref="AD134">SUM(LARGE(C134:Z134,{1,2,3,4,5,6})*100)</f>
        <v>#NUM!</v>
      </c>
      <c r="AE134" s="14">
        <f t="shared" si="16"/>
        <v>0</v>
      </c>
      <c r="AF134" s="12" t="e">
        <f t="shared" si="24"/>
        <v>#DIV/0!</v>
      </c>
      <c r="AG134" s="13" t="e">
        <f t="shared" si="25"/>
        <v>#NUM!</v>
      </c>
      <c r="AH134" s="12">
        <f t="shared" si="26"/>
        <v>0</v>
      </c>
      <c r="AI134" s="12">
        <f t="shared" si="27"/>
        <v>0</v>
      </c>
    </row>
    <row r="135" spans="1:35" ht="14.25" customHeight="1">
      <c r="A135" s="11" t="s">
        <v>177</v>
      </c>
      <c r="B135" s="11" t="s">
        <v>38</v>
      </c>
      <c r="C135" s="3">
        <v>0.69720000000000004</v>
      </c>
      <c r="D135" s="6"/>
      <c r="E135" s="6"/>
      <c r="F135" s="6"/>
      <c r="G135" s="6"/>
      <c r="H135" s="6"/>
      <c r="I135" s="6"/>
      <c r="J135" s="3">
        <v>0.71140000000000003</v>
      </c>
      <c r="K135" s="6"/>
      <c r="L135" s="6"/>
      <c r="M135" s="6"/>
      <c r="N135" s="6"/>
      <c r="O135" s="6"/>
      <c r="P135" s="6"/>
      <c r="Q135" s="3">
        <f>VLOOKUP(A135,'Heckington 10'!C$3:F$17,4,0)</f>
        <v>0.70279999999999998</v>
      </c>
      <c r="R135" s="6"/>
      <c r="S135" s="6"/>
      <c r="T135" s="3">
        <v>0.72350000000000003</v>
      </c>
      <c r="U135" s="3">
        <v>0.73629999999999995</v>
      </c>
      <c r="V135" s="6"/>
      <c r="W135" s="6"/>
      <c r="X135" s="6"/>
      <c r="Y135" s="6"/>
      <c r="Z135" s="6"/>
      <c r="AA135" s="2"/>
      <c r="AB135" s="12">
        <f t="shared" si="14"/>
        <v>3.5712000000000002</v>
      </c>
      <c r="AC135" s="13">
        <f t="shared" si="23"/>
        <v>357.12</v>
      </c>
      <c r="AD135" s="13" t="e">
        <f t="array" ref="AD135">SUM(LARGE(C135:Z135,{1,2,3,4,5,6})*100)</f>
        <v>#NUM!</v>
      </c>
      <c r="AE135" s="14">
        <f t="shared" si="16"/>
        <v>5</v>
      </c>
      <c r="AF135" s="12">
        <f t="shared" si="24"/>
        <v>0.71423999999999999</v>
      </c>
      <c r="AG135" s="13" t="e">
        <f t="shared" si="25"/>
        <v>#NUM!</v>
      </c>
      <c r="AH135" s="12">
        <f t="shared" si="26"/>
        <v>0.73629999999999995</v>
      </c>
      <c r="AI135" s="12">
        <f t="shared" si="27"/>
        <v>0.69720000000000004</v>
      </c>
    </row>
    <row r="136" spans="1:35" ht="14.25" customHeight="1">
      <c r="A136" s="11" t="s">
        <v>179</v>
      </c>
      <c r="B136" s="11" t="s">
        <v>38</v>
      </c>
      <c r="C136" s="6"/>
      <c r="D136" s="6"/>
      <c r="E136" s="6"/>
      <c r="F136" s="6"/>
      <c r="G136" s="6"/>
      <c r="H136" s="6"/>
      <c r="I136" s="6"/>
      <c r="J136" s="6"/>
      <c r="K136" s="3">
        <v>0.54890000000000005</v>
      </c>
      <c r="L136" s="6"/>
      <c r="M136" s="6"/>
      <c r="N136" s="16">
        <v>0.52200000000000002</v>
      </c>
      <c r="O136" s="3">
        <v>0.53339999999999999</v>
      </c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2"/>
      <c r="AB136" s="12">
        <f t="shared" si="14"/>
        <v>1.6042999999999998</v>
      </c>
      <c r="AC136" s="13">
        <f t="shared" si="23"/>
        <v>160.42999999999998</v>
      </c>
      <c r="AD136" s="13" t="e">
        <f t="array" ref="AD136">SUM(LARGE(C136:Z136,{1,2,3,4,5,6})*100)</f>
        <v>#NUM!</v>
      </c>
      <c r="AE136" s="14">
        <f t="shared" si="16"/>
        <v>3</v>
      </c>
      <c r="AF136" s="12">
        <f t="shared" si="24"/>
        <v>0.53476666666666661</v>
      </c>
      <c r="AG136" s="13" t="e">
        <f t="shared" si="25"/>
        <v>#NUM!</v>
      </c>
      <c r="AH136" s="12">
        <f t="shared" si="26"/>
        <v>0.54890000000000005</v>
      </c>
      <c r="AI136" s="12">
        <f t="shared" si="27"/>
        <v>0.52200000000000002</v>
      </c>
    </row>
    <row r="137" spans="1:35" ht="14.25" hidden="1" customHeight="1">
      <c r="A137" s="11" t="s">
        <v>180</v>
      </c>
      <c r="B137" s="11" t="s">
        <v>38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33"/>
      <c r="AB137" s="12">
        <f t="shared" si="14"/>
        <v>0</v>
      </c>
      <c r="AC137" s="13">
        <f t="shared" si="23"/>
        <v>0</v>
      </c>
      <c r="AD137" s="13" t="e">
        <f t="array" ref="AD137">SUM(LARGE(C137:Z137,{1,2,3,4,5,6})*100)</f>
        <v>#NUM!</v>
      </c>
      <c r="AE137" s="14">
        <f t="shared" si="16"/>
        <v>0</v>
      </c>
      <c r="AF137" s="12" t="e">
        <f t="shared" si="24"/>
        <v>#DIV/0!</v>
      </c>
      <c r="AG137" s="13" t="e">
        <f t="shared" si="25"/>
        <v>#NUM!</v>
      </c>
      <c r="AH137" s="12">
        <f t="shared" si="26"/>
        <v>0</v>
      </c>
      <c r="AI137" s="12">
        <f t="shared" si="27"/>
        <v>0</v>
      </c>
    </row>
    <row r="138" spans="1:35" ht="14.25" customHeight="1">
      <c r="A138" s="11" t="s">
        <v>181</v>
      </c>
      <c r="B138" s="11" t="s">
        <v>38</v>
      </c>
      <c r="C138" s="6"/>
      <c r="D138" s="6"/>
      <c r="E138" s="6"/>
      <c r="F138" s="6"/>
      <c r="G138" s="6"/>
      <c r="H138" s="6"/>
      <c r="I138" s="3">
        <v>0.67030000000000001</v>
      </c>
      <c r="J138" s="6"/>
      <c r="K138" s="6"/>
      <c r="L138" s="6"/>
      <c r="M138" s="6"/>
      <c r="N138" s="6"/>
      <c r="O138" s="3">
        <v>0.65369999999999995</v>
      </c>
      <c r="P138" s="3">
        <v>0.60309999999999997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2"/>
      <c r="AB138" s="12">
        <f t="shared" si="14"/>
        <v>1.9270999999999998</v>
      </c>
      <c r="AC138" s="13">
        <f t="shared" si="23"/>
        <v>192.70999999999998</v>
      </c>
      <c r="AD138" s="13" t="e">
        <f t="array" ref="AD138">SUM(LARGE(C138:Z138,{1,2,3,4,5,6})*100)</f>
        <v>#NUM!</v>
      </c>
      <c r="AE138" s="14">
        <f t="shared" si="16"/>
        <v>3</v>
      </c>
      <c r="AF138" s="12">
        <f t="shared" si="24"/>
        <v>0.64236666666666664</v>
      </c>
      <c r="AG138" s="13" t="e">
        <f t="shared" si="25"/>
        <v>#NUM!</v>
      </c>
      <c r="AH138" s="12">
        <f t="shared" si="26"/>
        <v>0.67030000000000001</v>
      </c>
      <c r="AI138" s="12">
        <f t="shared" si="27"/>
        <v>0.60309999999999997</v>
      </c>
    </row>
    <row r="139" spans="1:35" ht="14.25" customHeight="1">
      <c r="A139" s="21" t="s">
        <v>182</v>
      </c>
      <c r="B139" s="11" t="s">
        <v>38</v>
      </c>
      <c r="C139" s="6"/>
      <c r="D139" s="6"/>
      <c r="E139" s="3">
        <v>0.4743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34"/>
      <c r="AB139" s="12">
        <f t="shared" si="14"/>
        <v>0.4743</v>
      </c>
      <c r="AC139" s="13">
        <f t="shared" si="23"/>
        <v>47.43</v>
      </c>
      <c r="AD139" s="13" t="e">
        <f t="array" ref="AD139">SUM(LARGE(C139:Z139,{1,2,3,4,5,6})*100)</f>
        <v>#NUM!</v>
      </c>
      <c r="AE139" s="14">
        <f t="shared" si="16"/>
        <v>1</v>
      </c>
      <c r="AF139" s="12">
        <f t="shared" si="24"/>
        <v>0.4743</v>
      </c>
      <c r="AG139" s="13" t="e">
        <f t="shared" si="25"/>
        <v>#NUM!</v>
      </c>
      <c r="AH139" s="12">
        <f t="shared" si="26"/>
        <v>0.4743</v>
      </c>
      <c r="AI139" s="12">
        <f t="shared" si="27"/>
        <v>0.4743</v>
      </c>
    </row>
    <row r="140" spans="1:35" ht="14.25" hidden="1" customHeight="1">
      <c r="A140" s="4" t="s">
        <v>183</v>
      </c>
      <c r="B140" s="4" t="s">
        <v>36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2"/>
      <c r="AB140" s="7">
        <f t="shared" si="14"/>
        <v>0</v>
      </c>
      <c r="AC140" s="8">
        <f t="shared" si="23"/>
        <v>0</v>
      </c>
      <c r="AD140" s="8" t="e">
        <f t="array" ref="AD140">SUM(LARGE(C140:Z140,{1,2,3,4,5,6})*100)</f>
        <v>#NUM!</v>
      </c>
      <c r="AE140" s="9">
        <f t="shared" si="16"/>
        <v>0</v>
      </c>
      <c r="AF140" s="7" t="e">
        <f t="shared" si="24"/>
        <v>#DIV/0!</v>
      </c>
      <c r="AG140" s="8" t="e">
        <f t="shared" si="25"/>
        <v>#NUM!</v>
      </c>
      <c r="AH140" s="7">
        <f t="shared" si="26"/>
        <v>0</v>
      </c>
      <c r="AI140" s="7">
        <f t="shared" si="27"/>
        <v>0</v>
      </c>
    </row>
    <row r="141" spans="1:35" ht="14.25" customHeight="1">
      <c r="A141" s="11" t="s">
        <v>184</v>
      </c>
      <c r="B141" s="11" t="s">
        <v>38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3">
        <v>0.7</v>
      </c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2"/>
      <c r="AB141" s="12">
        <f t="shared" si="14"/>
        <v>0.7</v>
      </c>
      <c r="AC141" s="13">
        <f t="shared" si="23"/>
        <v>70</v>
      </c>
      <c r="AD141" s="13" t="e">
        <f t="array" ref="AD141">SUM(LARGE(C141:Z141,{1,2,3,4,5,6})*100)</f>
        <v>#NUM!</v>
      </c>
      <c r="AE141" s="14">
        <f t="shared" si="16"/>
        <v>1</v>
      </c>
      <c r="AF141" s="12">
        <f t="shared" si="24"/>
        <v>0.7</v>
      </c>
      <c r="AG141" s="13" t="e">
        <f t="shared" si="25"/>
        <v>#NUM!</v>
      </c>
      <c r="AH141" s="12">
        <f t="shared" si="26"/>
        <v>0.7</v>
      </c>
      <c r="AI141" s="12">
        <f t="shared" si="27"/>
        <v>0.7</v>
      </c>
    </row>
    <row r="142" spans="1:35" ht="14.25" customHeight="1">
      <c r="A142" s="11" t="s">
        <v>185</v>
      </c>
      <c r="B142" s="11" t="s">
        <v>38</v>
      </c>
      <c r="C142" s="6"/>
      <c r="D142" s="6"/>
      <c r="E142" s="6"/>
      <c r="F142" s="3">
        <v>0.6704</v>
      </c>
      <c r="G142" s="6"/>
      <c r="H142" s="6"/>
      <c r="I142" s="6"/>
      <c r="J142" s="6"/>
      <c r="K142" s="3">
        <v>0.73440000000000005</v>
      </c>
      <c r="L142" s="6"/>
      <c r="M142" s="3">
        <v>0.72119999999999995</v>
      </c>
      <c r="N142" s="6"/>
      <c r="O142" s="6"/>
      <c r="P142" s="6"/>
      <c r="Q142" s="6"/>
      <c r="R142" s="6"/>
      <c r="S142" s="3">
        <f>VLOOKUP(A142,'Sleaford 10k'!A$2:D$25,4,0)</f>
        <v>0.71389999999999998</v>
      </c>
      <c r="T142" s="6"/>
      <c r="U142" s="6"/>
      <c r="V142" s="6"/>
      <c r="W142" s="6"/>
      <c r="X142" s="3">
        <v>0.72660000000000002</v>
      </c>
      <c r="Y142" s="6"/>
      <c r="Z142" s="6"/>
      <c r="AA142" s="2"/>
      <c r="AB142" s="12">
        <f t="shared" si="14"/>
        <v>3.5665</v>
      </c>
      <c r="AC142" s="13">
        <f t="shared" si="23"/>
        <v>356.65</v>
      </c>
      <c r="AD142" s="13" t="e">
        <f t="array" ref="AD142">SUM(LARGE(C142:Z142,{1,2,3,4,5,6})*100)</f>
        <v>#NUM!</v>
      </c>
      <c r="AE142" s="14">
        <f t="shared" si="16"/>
        <v>5</v>
      </c>
      <c r="AF142" s="12">
        <f t="shared" si="24"/>
        <v>0.71330000000000005</v>
      </c>
      <c r="AG142" s="13" t="e">
        <f t="shared" si="25"/>
        <v>#NUM!</v>
      </c>
      <c r="AH142" s="12">
        <f t="shared" si="26"/>
        <v>0.73440000000000005</v>
      </c>
      <c r="AI142" s="12">
        <f t="shared" si="27"/>
        <v>0.6704</v>
      </c>
    </row>
    <row r="143" spans="1:35" ht="14.25" customHeight="1">
      <c r="A143" s="11" t="s">
        <v>186</v>
      </c>
      <c r="B143" s="11" t="s">
        <v>38</v>
      </c>
      <c r="C143" s="6"/>
      <c r="D143" s="6"/>
      <c r="E143" s="6"/>
      <c r="F143" s="3">
        <v>0.8286</v>
      </c>
      <c r="G143" s="6"/>
      <c r="H143" s="3">
        <v>0.65610000000000002</v>
      </c>
      <c r="I143" s="6"/>
      <c r="J143" s="3">
        <v>0.83540000000000003</v>
      </c>
      <c r="K143" s="6"/>
      <c r="L143" s="6"/>
      <c r="M143" s="6"/>
      <c r="N143" s="6"/>
      <c r="O143" s="3">
        <v>0.79820000000000002</v>
      </c>
      <c r="P143" s="6"/>
      <c r="Q143" s="6"/>
      <c r="R143" s="6"/>
      <c r="S143" s="6"/>
      <c r="T143" s="6"/>
      <c r="U143" s="3">
        <v>0.81200000000000006</v>
      </c>
      <c r="V143" s="6"/>
      <c r="W143" s="6"/>
      <c r="X143" s="6"/>
      <c r="Y143" s="6"/>
      <c r="Z143" s="6"/>
      <c r="AA143" s="33"/>
      <c r="AB143" s="12">
        <f t="shared" si="14"/>
        <v>3.9302999999999999</v>
      </c>
      <c r="AC143" s="13">
        <f t="shared" si="23"/>
        <v>393.03</v>
      </c>
      <c r="AD143" s="13" t="e">
        <f t="array" ref="AD143">SUM(LARGE(C143:Z143,{1,2,3,4,5,6})*100)</f>
        <v>#NUM!</v>
      </c>
      <c r="AE143" s="14">
        <f t="shared" si="16"/>
        <v>5</v>
      </c>
      <c r="AF143" s="12">
        <f t="shared" si="24"/>
        <v>0.78605999999999998</v>
      </c>
      <c r="AG143" s="13" t="e">
        <f t="shared" si="25"/>
        <v>#NUM!</v>
      </c>
      <c r="AH143" s="12">
        <f t="shared" si="26"/>
        <v>0.83540000000000003</v>
      </c>
      <c r="AI143" s="12">
        <f t="shared" si="27"/>
        <v>0.65610000000000002</v>
      </c>
    </row>
    <row r="144" spans="1:35" ht="14.25" hidden="1" customHeight="1">
      <c r="A144" s="11" t="s">
        <v>187</v>
      </c>
      <c r="B144" s="11" t="s">
        <v>38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18"/>
      <c r="AB144" s="12">
        <f t="shared" si="14"/>
        <v>0</v>
      </c>
      <c r="AC144" s="13">
        <f t="shared" si="23"/>
        <v>0</v>
      </c>
      <c r="AD144" s="13" t="e">
        <f t="array" ref="AD144">SUM(LARGE(C144:Z144,{1,2,3,4,5,6})*100)</f>
        <v>#NUM!</v>
      </c>
      <c r="AE144" s="14">
        <f t="shared" si="16"/>
        <v>0</v>
      </c>
      <c r="AF144" s="12" t="e">
        <f t="shared" si="24"/>
        <v>#DIV/0!</v>
      </c>
      <c r="AG144" s="13" t="e">
        <f t="shared" si="25"/>
        <v>#NUM!</v>
      </c>
      <c r="AH144" s="12">
        <f t="shared" si="26"/>
        <v>0</v>
      </c>
      <c r="AI144" s="12">
        <f t="shared" si="27"/>
        <v>0</v>
      </c>
    </row>
    <row r="145" spans="1:35" ht="13.5" customHeight="1">
      <c r="A145" s="21" t="s">
        <v>188</v>
      </c>
      <c r="B145" s="11" t="s">
        <v>38</v>
      </c>
      <c r="C145" s="6"/>
      <c r="D145" s="6"/>
      <c r="E145" s="6"/>
      <c r="F145" s="6"/>
      <c r="G145" s="6"/>
      <c r="H145" s="6"/>
      <c r="I145" s="3">
        <v>0.58520000000000005</v>
      </c>
      <c r="J145" s="3">
        <v>0.6139</v>
      </c>
      <c r="K145" s="6"/>
      <c r="L145" s="6"/>
      <c r="M145" s="6"/>
      <c r="N145" s="6"/>
      <c r="O145" s="6"/>
      <c r="P145" s="6"/>
      <c r="Q145" s="6"/>
      <c r="R145" s="6"/>
      <c r="S145" s="3">
        <f>VLOOKUP(A145,'Sleaford 10k'!A$2:D$25,4,0)</f>
        <v>0.55910000000000004</v>
      </c>
      <c r="T145" s="6"/>
      <c r="U145" s="6"/>
      <c r="V145" s="6"/>
      <c r="W145" s="6"/>
      <c r="X145" s="6"/>
      <c r="Y145" s="6"/>
      <c r="Z145" s="6"/>
      <c r="AA145" s="2"/>
      <c r="AB145" s="12">
        <f t="shared" si="14"/>
        <v>1.7582</v>
      </c>
      <c r="AC145" s="13">
        <f t="shared" si="23"/>
        <v>175.82</v>
      </c>
      <c r="AD145" s="12" t="e">
        <f t="array" ref="AD145">SUM(LARGE(C145:Z145,{1,2,3,4,5,6})*100)</f>
        <v>#NUM!</v>
      </c>
      <c r="AE145" s="14">
        <f t="shared" si="16"/>
        <v>3</v>
      </c>
      <c r="AF145" s="12">
        <f t="shared" si="24"/>
        <v>0.58606666666666662</v>
      </c>
      <c r="AG145" s="12" t="e">
        <f t="shared" si="25"/>
        <v>#NUM!</v>
      </c>
      <c r="AH145" s="12">
        <f t="shared" si="26"/>
        <v>0.6139</v>
      </c>
      <c r="AI145" s="12">
        <f t="shared" si="27"/>
        <v>0.55910000000000004</v>
      </c>
    </row>
    <row r="146" spans="1:35" ht="14.25" customHeight="1">
      <c r="A146" s="11" t="s">
        <v>189</v>
      </c>
      <c r="B146" s="11" t="s">
        <v>38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3">
        <v>0.6089</v>
      </c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18"/>
      <c r="AB146" s="12">
        <f t="shared" si="14"/>
        <v>0.6089</v>
      </c>
      <c r="AC146" s="13">
        <f t="shared" si="23"/>
        <v>60.89</v>
      </c>
      <c r="AD146" s="13" t="e">
        <f t="array" ref="AD146">SUM(LARGE(C146:Z146,{1,2,3,4,5,6})*100)</f>
        <v>#NUM!</v>
      </c>
      <c r="AE146" s="14">
        <f t="shared" si="16"/>
        <v>1</v>
      </c>
      <c r="AF146" s="12">
        <f t="shared" si="24"/>
        <v>0.6089</v>
      </c>
      <c r="AG146" s="13" t="e">
        <f t="shared" si="25"/>
        <v>#NUM!</v>
      </c>
      <c r="AH146" s="12">
        <f t="shared" si="26"/>
        <v>0.6089</v>
      </c>
      <c r="AI146" s="12">
        <f t="shared" si="27"/>
        <v>0.6089</v>
      </c>
    </row>
    <row r="147" spans="1:35" ht="13.5" customHeight="1">
      <c r="A147" s="4" t="s">
        <v>190</v>
      </c>
      <c r="B147" s="4" t="s">
        <v>36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3">
        <v>0.50470000000000004</v>
      </c>
      <c r="V147" s="6"/>
      <c r="W147" s="6"/>
      <c r="X147" s="6"/>
      <c r="Y147" s="6"/>
      <c r="Z147" s="6"/>
      <c r="AA147" s="35"/>
      <c r="AB147" s="7">
        <f t="shared" si="14"/>
        <v>0.50470000000000004</v>
      </c>
      <c r="AC147" s="8">
        <f t="shared" si="23"/>
        <v>50.470000000000006</v>
      </c>
      <c r="AD147" s="8" t="e">
        <f t="array" ref="AD147">SUM(LARGE(C147:Z147,{1,2,3,4,5,6})*100)</f>
        <v>#NUM!</v>
      </c>
      <c r="AE147" s="9">
        <f t="shared" si="16"/>
        <v>1</v>
      </c>
      <c r="AF147" s="7">
        <f t="shared" si="24"/>
        <v>0.50470000000000004</v>
      </c>
      <c r="AG147" s="8" t="e">
        <f t="shared" si="25"/>
        <v>#NUM!</v>
      </c>
      <c r="AH147" s="7">
        <f t="shared" si="26"/>
        <v>0.50470000000000004</v>
      </c>
      <c r="AI147" s="7">
        <f t="shared" si="27"/>
        <v>0.50470000000000004</v>
      </c>
    </row>
    <row r="148" spans="1:35" ht="14.25" customHeight="1">
      <c r="A148" s="4" t="s">
        <v>191</v>
      </c>
      <c r="B148" s="4" t="s">
        <v>36</v>
      </c>
      <c r="C148" s="6"/>
      <c r="D148" s="6"/>
      <c r="E148" s="6"/>
      <c r="F148" s="6"/>
      <c r="G148" s="6"/>
      <c r="H148" s="3">
        <v>0.66790000000000005</v>
      </c>
      <c r="I148" s="6"/>
      <c r="J148" s="3">
        <v>0.72809999999999997</v>
      </c>
      <c r="K148" s="3">
        <v>0.71730000000000005</v>
      </c>
      <c r="L148" s="6"/>
      <c r="M148" s="6"/>
      <c r="N148" s="6"/>
      <c r="O148" s="6"/>
      <c r="P148" s="6"/>
      <c r="Q148" s="6"/>
      <c r="R148" s="6"/>
      <c r="S148" s="6"/>
      <c r="T148" s="6"/>
      <c r="U148" s="3">
        <v>0.6956</v>
      </c>
      <c r="V148" s="6"/>
      <c r="W148" s="3">
        <f>VLOOKUP(A148,'Derby 10'!A$2:D$12,4,0)</f>
        <v>0.70689999999999997</v>
      </c>
      <c r="X148" s="6"/>
      <c r="Y148" s="6"/>
      <c r="Z148" s="3">
        <v>0.69210000000000005</v>
      </c>
      <c r="AA148" s="2"/>
      <c r="AB148" s="7">
        <f t="shared" si="14"/>
        <v>4.2078999999999995</v>
      </c>
      <c r="AC148" s="8">
        <f t="shared" si="23"/>
        <v>420.78999999999996</v>
      </c>
      <c r="AD148" s="8">
        <f t="array" ref="AD148">SUM(LARGE(C148:Z148,{1,2,3,4,5,6})*100)</f>
        <v>420.79</v>
      </c>
      <c r="AE148" s="9">
        <f t="shared" si="16"/>
        <v>6</v>
      </c>
      <c r="AF148" s="7">
        <f t="shared" si="24"/>
        <v>0.70131666666666659</v>
      </c>
      <c r="AG148" s="8">
        <f t="shared" si="25"/>
        <v>70.131666666666675</v>
      </c>
      <c r="AH148" s="7">
        <f t="shared" si="26"/>
        <v>0.72809999999999997</v>
      </c>
      <c r="AI148" s="7">
        <f t="shared" si="27"/>
        <v>0.66790000000000005</v>
      </c>
    </row>
    <row r="149" spans="1:35" ht="14.25" hidden="1" customHeight="1">
      <c r="A149" s="4" t="s">
        <v>192</v>
      </c>
      <c r="B149" s="4" t="s">
        <v>36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18"/>
      <c r="AB149" s="7">
        <f t="shared" si="14"/>
        <v>0</v>
      </c>
      <c r="AC149" s="8">
        <f t="shared" si="23"/>
        <v>0</v>
      </c>
      <c r="AD149" s="8" t="e">
        <f t="array" ref="AD149">SUM(LARGE(C149:Z149,{1,2,3,4,5,6})*100)</f>
        <v>#NUM!</v>
      </c>
      <c r="AE149" s="9">
        <f t="shared" si="16"/>
        <v>0</v>
      </c>
      <c r="AF149" s="7" t="e">
        <f t="shared" si="24"/>
        <v>#DIV/0!</v>
      </c>
      <c r="AG149" s="8" t="e">
        <f t="shared" si="25"/>
        <v>#NUM!</v>
      </c>
      <c r="AH149" s="7">
        <f t="shared" si="26"/>
        <v>0</v>
      </c>
      <c r="AI149" s="7">
        <f t="shared" si="27"/>
        <v>0</v>
      </c>
    </row>
    <row r="150" spans="1:35" ht="14.25" customHeight="1">
      <c r="A150" s="4" t="s">
        <v>193</v>
      </c>
      <c r="B150" s="4" t="s">
        <v>36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3">
        <v>0.53080000000000005</v>
      </c>
      <c r="V150" s="6"/>
      <c r="W150" s="6"/>
      <c r="X150" s="6"/>
      <c r="Y150" s="6"/>
      <c r="Z150" s="6"/>
      <c r="AA150" s="2"/>
      <c r="AB150" s="7">
        <f t="shared" si="14"/>
        <v>0.53080000000000005</v>
      </c>
      <c r="AC150" s="8">
        <f t="shared" si="23"/>
        <v>53.080000000000005</v>
      </c>
      <c r="AD150" s="8" t="e">
        <f t="array" ref="AD150">SUM(LARGE(C150:Z150,{1,2,3,4,5,6})*100)</f>
        <v>#NUM!</v>
      </c>
      <c r="AE150" s="9">
        <f t="shared" si="16"/>
        <v>1</v>
      </c>
      <c r="AF150" s="7">
        <f t="shared" si="24"/>
        <v>0.53080000000000005</v>
      </c>
      <c r="AG150" s="8" t="e">
        <f t="shared" si="25"/>
        <v>#NUM!</v>
      </c>
      <c r="AH150" s="7">
        <f t="shared" si="26"/>
        <v>0.53080000000000005</v>
      </c>
      <c r="AI150" s="7">
        <f t="shared" si="27"/>
        <v>0.53080000000000005</v>
      </c>
    </row>
    <row r="151" spans="1:35" ht="13.5" customHeight="1">
      <c r="A151" s="21" t="s">
        <v>194</v>
      </c>
      <c r="B151" s="11" t="s">
        <v>38</v>
      </c>
      <c r="C151" s="6"/>
      <c r="D151" s="6"/>
      <c r="E151" s="6"/>
      <c r="F151" s="6"/>
      <c r="G151" s="6"/>
      <c r="H151" s="6"/>
      <c r="I151" s="3">
        <v>0.47510000000000002</v>
      </c>
      <c r="J151" s="6"/>
      <c r="K151" s="6"/>
      <c r="L151" s="6"/>
      <c r="M151" s="6"/>
      <c r="N151" s="6"/>
      <c r="O151" s="3">
        <v>0.49370000000000003</v>
      </c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34"/>
      <c r="AB151" s="33">
        <f t="shared" si="14"/>
        <v>0.96880000000000011</v>
      </c>
      <c r="AC151" s="26">
        <f t="shared" si="23"/>
        <v>96.88000000000001</v>
      </c>
      <c r="AD151" s="26" t="e">
        <f t="array" ref="AD151">SUM(LARGE(C151:Z151,{1,2,3,4,5,6})*100)</f>
        <v>#NUM!</v>
      </c>
      <c r="AE151" s="31">
        <f t="shared" si="16"/>
        <v>2</v>
      </c>
      <c r="AF151" s="33">
        <f t="shared" si="24"/>
        <v>0.48440000000000005</v>
      </c>
      <c r="AG151" s="26" t="e">
        <f t="shared" si="25"/>
        <v>#NUM!</v>
      </c>
      <c r="AH151" s="33">
        <f t="shared" si="26"/>
        <v>0.49370000000000003</v>
      </c>
      <c r="AI151" s="33">
        <f t="shared" si="27"/>
        <v>0.47510000000000002</v>
      </c>
    </row>
    <row r="152" spans="1:35" ht="13.5" customHeight="1">
      <c r="A152" s="21" t="s">
        <v>195</v>
      </c>
      <c r="B152" s="11" t="s">
        <v>38</v>
      </c>
      <c r="C152" s="6"/>
      <c r="D152" s="6"/>
      <c r="E152" s="6"/>
      <c r="F152" s="6"/>
      <c r="G152" s="6"/>
      <c r="H152" s="6"/>
      <c r="I152" s="6"/>
      <c r="J152" s="3">
        <v>0.55159999999999998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34"/>
      <c r="AB152" s="12">
        <f t="shared" si="14"/>
        <v>0.55159999999999998</v>
      </c>
      <c r="AC152" s="13">
        <f t="shared" si="23"/>
        <v>55.16</v>
      </c>
      <c r="AD152" s="13" t="e">
        <f t="array" ref="AD152">SUM(LARGE(C152:Z152,{1,2,3,4,5,6})*100)</f>
        <v>#NUM!</v>
      </c>
      <c r="AE152" s="14">
        <f t="shared" si="16"/>
        <v>1</v>
      </c>
      <c r="AF152" s="12">
        <f t="shared" si="24"/>
        <v>0.55159999999999998</v>
      </c>
      <c r="AG152" s="13" t="e">
        <f t="shared" si="25"/>
        <v>#NUM!</v>
      </c>
      <c r="AH152" s="12">
        <f t="shared" si="26"/>
        <v>0.55159999999999998</v>
      </c>
      <c r="AI152" s="12">
        <f t="shared" si="27"/>
        <v>0.55159999999999998</v>
      </c>
    </row>
    <row r="153" spans="1:35" ht="14.25" customHeight="1">
      <c r="A153" s="20" t="s">
        <v>197</v>
      </c>
      <c r="B153" s="4" t="s">
        <v>36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3">
        <v>0.61639999999999995</v>
      </c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34"/>
      <c r="AB153" s="7">
        <f t="shared" si="14"/>
        <v>0.61639999999999995</v>
      </c>
      <c r="AC153" s="8">
        <f t="shared" si="23"/>
        <v>61.639999999999993</v>
      </c>
      <c r="AD153" s="8" t="e">
        <f t="array" ref="AD153">SUM(LARGE(C153:Z153,{1,2,3,4,5,6})*100)</f>
        <v>#NUM!</v>
      </c>
      <c r="AE153" s="9">
        <f t="shared" si="16"/>
        <v>1</v>
      </c>
      <c r="AF153" s="7">
        <f t="shared" si="24"/>
        <v>0.61639999999999995</v>
      </c>
      <c r="AG153" s="8" t="e">
        <f t="shared" si="25"/>
        <v>#NUM!</v>
      </c>
      <c r="AH153" s="7">
        <f t="shared" si="26"/>
        <v>0.61639999999999995</v>
      </c>
      <c r="AI153" s="7">
        <f t="shared" si="27"/>
        <v>0.61639999999999995</v>
      </c>
    </row>
    <row r="154" spans="1:35" ht="14.25" customHeight="1">
      <c r="A154" s="4" t="s">
        <v>198</v>
      </c>
      <c r="B154" s="4" t="s">
        <v>36</v>
      </c>
      <c r="C154" s="6"/>
      <c r="D154" s="6"/>
      <c r="E154" s="6"/>
      <c r="F154" s="6"/>
      <c r="G154" s="6"/>
      <c r="H154" s="6"/>
      <c r="I154" s="6"/>
      <c r="J154" s="6"/>
      <c r="K154" s="3">
        <v>0.56969999999999998</v>
      </c>
      <c r="L154" s="6"/>
      <c r="M154" s="6"/>
      <c r="N154" s="6"/>
      <c r="O154" s="6"/>
      <c r="P154" s="3">
        <v>0.53979999999999995</v>
      </c>
      <c r="Q154" s="3">
        <f>VLOOKUP(A154,'Heckington 10'!C$3:F$17,4,0)</f>
        <v>0.55630000000000002</v>
      </c>
      <c r="R154" s="6"/>
      <c r="S154" s="6"/>
      <c r="T154" s="3">
        <v>0.54659999999999997</v>
      </c>
      <c r="U154" s="6"/>
      <c r="V154" s="6"/>
      <c r="W154" s="6"/>
      <c r="X154" s="3">
        <v>0.55379999999999996</v>
      </c>
      <c r="Y154" s="6"/>
      <c r="Z154" s="3">
        <v>0.59150000000000003</v>
      </c>
      <c r="AA154" s="2"/>
      <c r="AB154" s="7">
        <f t="shared" si="14"/>
        <v>3.3576999999999995</v>
      </c>
      <c r="AC154" s="8">
        <f t="shared" si="23"/>
        <v>335.76999999999992</v>
      </c>
      <c r="AD154" s="8">
        <f t="array" ref="AD154">SUM(LARGE(C154:Z154,{1,2,3,4,5,6})*100)</f>
        <v>335.77</v>
      </c>
      <c r="AE154" s="9">
        <f t="shared" si="16"/>
        <v>6</v>
      </c>
      <c r="AF154" s="7">
        <f t="shared" si="24"/>
        <v>0.55961666666666654</v>
      </c>
      <c r="AG154" s="8">
        <f t="shared" si="25"/>
        <v>55.961666666666666</v>
      </c>
      <c r="AH154" s="7">
        <f t="shared" si="26"/>
        <v>0.59150000000000003</v>
      </c>
      <c r="AI154" s="7">
        <f t="shared" si="27"/>
        <v>0.53979999999999995</v>
      </c>
    </row>
    <row r="155" spans="1:35" ht="14.25" customHeight="1">
      <c r="A155" s="11" t="s">
        <v>199</v>
      </c>
      <c r="B155" s="11" t="s">
        <v>38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3">
        <f>VLOOKUP(A155,'Sleaford 10k'!A$2:D$25,4,0)</f>
        <v>0.43680000000000002</v>
      </c>
      <c r="T155" s="6"/>
      <c r="U155" s="6"/>
      <c r="V155" s="6"/>
      <c r="W155" s="6"/>
      <c r="X155" s="6"/>
      <c r="Y155" s="6"/>
      <c r="Z155" s="6"/>
      <c r="AB155" s="12">
        <f t="shared" si="14"/>
        <v>0.43680000000000002</v>
      </c>
      <c r="AC155" s="12">
        <f>SUM(D155:AA155)</f>
        <v>0.43680000000000002</v>
      </c>
      <c r="AD155" s="13" t="e">
        <f t="array" ref="AD155">SUM(LARGE(C155:Z155,{1,2,3,4,5,6})*100)</f>
        <v>#NUM!</v>
      </c>
      <c r="AE155" s="14">
        <f t="shared" si="16"/>
        <v>1</v>
      </c>
      <c r="AF155" s="12">
        <f t="shared" si="24"/>
        <v>0.43680000000000002</v>
      </c>
      <c r="AG155" s="13" t="e">
        <f t="shared" si="25"/>
        <v>#NUM!</v>
      </c>
      <c r="AH155" s="12">
        <f t="shared" si="26"/>
        <v>0.43680000000000002</v>
      </c>
      <c r="AI155" s="12">
        <f t="shared" si="27"/>
        <v>0.43680000000000002</v>
      </c>
    </row>
    <row r="156" spans="1:35" ht="14.25" hidden="1" customHeight="1">
      <c r="A156" s="21" t="s">
        <v>200</v>
      </c>
      <c r="B156" s="11" t="s">
        <v>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2"/>
      <c r="AB156" s="12">
        <f t="shared" si="14"/>
        <v>0</v>
      </c>
      <c r="AC156" s="13">
        <f t="shared" ref="AC156:AC238" si="28">AB156*100</f>
        <v>0</v>
      </c>
      <c r="AD156" s="13" t="e">
        <f t="array" ref="AD156">SUM(LARGE(C156:Z156,{1,2,3,4,5,6})*100)</f>
        <v>#NUM!</v>
      </c>
      <c r="AE156" s="14">
        <f t="shared" si="16"/>
        <v>0</v>
      </c>
      <c r="AF156" s="12" t="e">
        <f t="shared" si="24"/>
        <v>#DIV/0!</v>
      </c>
      <c r="AG156" s="13" t="e">
        <f t="shared" si="25"/>
        <v>#NUM!</v>
      </c>
      <c r="AH156" s="12">
        <f t="shared" si="26"/>
        <v>0</v>
      </c>
      <c r="AI156" s="12">
        <f t="shared" si="27"/>
        <v>0</v>
      </c>
    </row>
    <row r="157" spans="1:35" ht="14.25" customHeight="1">
      <c r="A157" s="11" t="s">
        <v>201</v>
      </c>
      <c r="B157" s="11" t="s">
        <v>38</v>
      </c>
      <c r="C157" s="6"/>
      <c r="D157" s="6"/>
      <c r="E157" s="6"/>
      <c r="F157" s="6"/>
      <c r="G157" s="6"/>
      <c r="H157" s="3">
        <v>0.47360000000000002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2"/>
      <c r="AB157" s="7">
        <f t="shared" si="14"/>
        <v>0.47360000000000002</v>
      </c>
      <c r="AC157" s="8">
        <f t="shared" si="28"/>
        <v>47.36</v>
      </c>
      <c r="AD157" s="8" t="e">
        <f t="array" ref="AD157">SUM(LARGE(C157:Z157,{1,2,3,4,5,6})*100)</f>
        <v>#NUM!</v>
      </c>
      <c r="AE157" s="9">
        <f t="shared" si="16"/>
        <v>1</v>
      </c>
      <c r="AF157" s="7">
        <f t="shared" si="24"/>
        <v>0.47360000000000002</v>
      </c>
      <c r="AG157" s="8" t="e">
        <f t="shared" si="25"/>
        <v>#NUM!</v>
      </c>
      <c r="AH157" s="7">
        <f t="shared" si="26"/>
        <v>0.47360000000000002</v>
      </c>
      <c r="AI157" s="7">
        <f t="shared" si="27"/>
        <v>0.47360000000000002</v>
      </c>
    </row>
    <row r="158" spans="1:35" ht="14.25" customHeight="1">
      <c r="A158" s="20" t="s">
        <v>202</v>
      </c>
      <c r="B158" s="4" t="s">
        <v>36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3">
        <f>VLOOKUP(A158,'GRC 5k Full'!C$2:I$73,7,0)</f>
        <v>0.70189999999999997</v>
      </c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2"/>
      <c r="AB158" s="7">
        <f t="shared" si="14"/>
        <v>0.70189999999999997</v>
      </c>
      <c r="AC158" s="8">
        <f t="shared" si="28"/>
        <v>70.19</v>
      </c>
      <c r="AD158" s="8" t="e">
        <f t="array" ref="AD158">SUM(LARGE(C158:Z158,{1,2,3,4,5,6})*100)</f>
        <v>#NUM!</v>
      </c>
      <c r="AE158" s="9">
        <f t="shared" si="16"/>
        <v>1</v>
      </c>
      <c r="AF158" s="7">
        <f t="shared" si="24"/>
        <v>0.70189999999999997</v>
      </c>
      <c r="AG158" s="8" t="e">
        <f t="shared" si="25"/>
        <v>#NUM!</v>
      </c>
      <c r="AH158" s="7">
        <f t="shared" si="26"/>
        <v>0.70189999999999997</v>
      </c>
      <c r="AI158" s="7">
        <f t="shared" si="27"/>
        <v>0.70189999999999997</v>
      </c>
    </row>
    <row r="159" spans="1:35" ht="14.25" hidden="1" customHeight="1">
      <c r="A159" s="4" t="s">
        <v>203</v>
      </c>
      <c r="B159" s="5" t="s">
        <v>36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34"/>
      <c r="AB159" s="7">
        <f t="shared" si="14"/>
        <v>0</v>
      </c>
      <c r="AC159" s="8">
        <f t="shared" si="28"/>
        <v>0</v>
      </c>
      <c r="AD159" s="8" t="e">
        <f t="array" ref="AD159">SUM(LARGE(C159:Z159,{1,2,3,4,5,6})*100)</f>
        <v>#NUM!</v>
      </c>
      <c r="AE159" s="9">
        <f t="shared" si="16"/>
        <v>0</v>
      </c>
      <c r="AF159" s="7" t="e">
        <f t="shared" si="24"/>
        <v>#DIV/0!</v>
      </c>
      <c r="AG159" s="8" t="e">
        <f t="shared" si="25"/>
        <v>#NUM!</v>
      </c>
      <c r="AH159" s="7">
        <f t="shared" si="26"/>
        <v>0</v>
      </c>
      <c r="AI159" s="7">
        <f t="shared" si="27"/>
        <v>0</v>
      </c>
    </row>
    <row r="160" spans="1:35" ht="14.25" customHeight="1">
      <c r="A160" s="4" t="s">
        <v>204</v>
      </c>
      <c r="B160" s="4" t="s">
        <v>36</v>
      </c>
      <c r="C160" s="6"/>
      <c r="D160" s="6"/>
      <c r="E160" s="6"/>
      <c r="F160" s="6"/>
      <c r="G160" s="6"/>
      <c r="H160" s="6"/>
      <c r="I160" s="3">
        <v>0.73150000000000004</v>
      </c>
      <c r="J160" s="6"/>
      <c r="K160" s="3">
        <v>0.72850000000000004</v>
      </c>
      <c r="L160" s="6"/>
      <c r="M160" s="6"/>
      <c r="N160" s="6"/>
      <c r="O160" s="3">
        <v>0.77569999999999995</v>
      </c>
      <c r="P160" s="6"/>
      <c r="Q160" s="6"/>
      <c r="R160" s="6"/>
      <c r="S160" s="6"/>
      <c r="T160" s="3">
        <v>0.81010000000000004</v>
      </c>
      <c r="U160" s="6"/>
      <c r="V160" s="6"/>
      <c r="W160" s="6"/>
      <c r="X160" s="6"/>
      <c r="Y160" s="6"/>
      <c r="Z160" s="3">
        <v>0.7984</v>
      </c>
      <c r="AA160" s="34"/>
      <c r="AB160" s="7">
        <f t="shared" si="14"/>
        <v>3.8441999999999998</v>
      </c>
      <c r="AC160" s="8">
        <f t="shared" si="28"/>
        <v>384.41999999999996</v>
      </c>
      <c r="AD160" s="8" t="e">
        <f t="array" ref="AD160">SUM(LARGE(C160:Z160,{1,2,3,4,5,6})*100)</f>
        <v>#NUM!</v>
      </c>
      <c r="AE160" s="9">
        <f t="shared" si="16"/>
        <v>5</v>
      </c>
      <c r="AF160" s="7">
        <f t="shared" si="24"/>
        <v>0.76883999999999997</v>
      </c>
      <c r="AG160" s="8" t="e">
        <f t="shared" si="25"/>
        <v>#NUM!</v>
      </c>
      <c r="AH160" s="7">
        <f t="shared" si="26"/>
        <v>0.81010000000000004</v>
      </c>
      <c r="AI160" s="7">
        <f t="shared" si="27"/>
        <v>0.72850000000000004</v>
      </c>
    </row>
    <row r="161" spans="1:35" ht="14.25" customHeight="1">
      <c r="A161" s="11" t="s">
        <v>205</v>
      </c>
      <c r="B161" s="11" t="s">
        <v>38</v>
      </c>
      <c r="C161" s="6"/>
      <c r="D161" s="6"/>
      <c r="E161" s="6"/>
      <c r="F161" s="6"/>
      <c r="G161" s="6"/>
      <c r="H161" s="6"/>
      <c r="I161" s="6"/>
      <c r="J161" s="6"/>
      <c r="K161" s="3">
        <v>0.54210000000000003</v>
      </c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34"/>
      <c r="AB161" s="12">
        <f t="shared" si="14"/>
        <v>0.54210000000000003</v>
      </c>
      <c r="AC161" s="13">
        <f t="shared" si="28"/>
        <v>54.21</v>
      </c>
      <c r="AD161" s="13" t="e">
        <f t="array" ref="AD161">SUM(LARGE(C161:Z161,{1,2,3,4,5,6})*100)</f>
        <v>#NUM!</v>
      </c>
      <c r="AE161" s="14">
        <f t="shared" si="16"/>
        <v>1</v>
      </c>
      <c r="AF161" s="12">
        <f t="shared" si="24"/>
        <v>0.54210000000000003</v>
      </c>
      <c r="AG161" s="13" t="e">
        <f t="shared" si="25"/>
        <v>#NUM!</v>
      </c>
      <c r="AH161" s="12">
        <f t="shared" si="26"/>
        <v>0.54210000000000003</v>
      </c>
      <c r="AI161" s="12">
        <f t="shared" si="27"/>
        <v>0.54210000000000003</v>
      </c>
    </row>
    <row r="162" spans="1:35" ht="14.25" customHeight="1">
      <c r="A162" s="15" t="s">
        <v>206</v>
      </c>
      <c r="B162" s="11" t="s">
        <v>38</v>
      </c>
      <c r="C162" s="6"/>
      <c r="D162" s="6"/>
      <c r="E162" s="6"/>
      <c r="F162" s="6"/>
      <c r="G162" s="3">
        <v>0.62880000000000003</v>
      </c>
      <c r="H162" s="6"/>
      <c r="I162" s="6"/>
      <c r="J162" s="6"/>
      <c r="K162" s="6"/>
      <c r="L162" s="6"/>
      <c r="M162" s="6"/>
      <c r="N162" s="6"/>
      <c r="O162" s="3">
        <v>0.72540000000000004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36"/>
      <c r="AB162" s="12">
        <f t="shared" si="14"/>
        <v>1.3542000000000001</v>
      </c>
      <c r="AC162" s="13">
        <f t="shared" si="28"/>
        <v>135.42000000000002</v>
      </c>
      <c r="AD162" s="13" t="e">
        <f t="array" ref="AD162">SUM(LARGE(C162:Z162,{1,2,3,4,5,6})*100)</f>
        <v>#NUM!</v>
      </c>
      <c r="AE162" s="14">
        <f t="shared" si="16"/>
        <v>2</v>
      </c>
      <c r="AF162" s="12">
        <f t="shared" si="24"/>
        <v>0.67710000000000004</v>
      </c>
      <c r="AG162" s="13" t="e">
        <f t="shared" si="25"/>
        <v>#NUM!</v>
      </c>
      <c r="AH162" s="12">
        <f t="shared" si="26"/>
        <v>0.72540000000000004</v>
      </c>
      <c r="AI162" s="12">
        <f t="shared" si="27"/>
        <v>0.62880000000000003</v>
      </c>
    </row>
    <row r="163" spans="1:35" ht="14.25" customHeight="1">
      <c r="A163" s="11" t="s">
        <v>207</v>
      </c>
      <c r="B163" s="11" t="s">
        <v>38</v>
      </c>
      <c r="C163" s="6"/>
      <c r="D163" s="6"/>
      <c r="E163" s="6"/>
      <c r="F163" s="6"/>
      <c r="G163" s="6"/>
      <c r="H163" s="6"/>
      <c r="I163" s="6"/>
      <c r="J163" s="6"/>
      <c r="K163" s="3">
        <v>0.64539999999999997</v>
      </c>
      <c r="L163" s="6"/>
      <c r="M163" s="6"/>
      <c r="N163" s="16">
        <v>0.62250000000000005</v>
      </c>
      <c r="O163" s="3">
        <v>0.61350000000000005</v>
      </c>
      <c r="P163" s="6"/>
      <c r="Q163" s="3">
        <f>VLOOKUP(A163,'Heckington 10'!C$3:F$17,4,0)</f>
        <v>0.61329999999999996</v>
      </c>
      <c r="R163" s="6"/>
      <c r="S163" s="3">
        <f>VLOOKUP(A163,'Sleaford 10k'!A$2:D$25,4,0)</f>
        <v>0.61419999999999997</v>
      </c>
      <c r="T163" s="6"/>
      <c r="U163" s="6"/>
      <c r="V163" s="6"/>
      <c r="W163" s="6"/>
      <c r="X163" s="6"/>
      <c r="Y163" s="6"/>
      <c r="Z163" s="6"/>
      <c r="AA163" s="34"/>
      <c r="AB163" s="12">
        <f t="shared" si="14"/>
        <v>3.1088999999999998</v>
      </c>
      <c r="AC163" s="13">
        <f t="shared" si="28"/>
        <v>310.89</v>
      </c>
      <c r="AD163" s="13" t="e">
        <f t="array" ref="AD163">SUM(LARGE(C163:Z163,{1,2,3,4,5,6})*100)</f>
        <v>#NUM!</v>
      </c>
      <c r="AE163" s="14">
        <f t="shared" si="16"/>
        <v>5</v>
      </c>
      <c r="AF163" s="12">
        <f t="shared" si="24"/>
        <v>0.62178</v>
      </c>
      <c r="AG163" s="13" t="e">
        <f t="shared" si="25"/>
        <v>#NUM!</v>
      </c>
      <c r="AH163" s="12">
        <f t="shared" si="26"/>
        <v>0.64539999999999997</v>
      </c>
      <c r="AI163" s="12">
        <f t="shared" si="27"/>
        <v>0.61329999999999996</v>
      </c>
    </row>
    <row r="164" spans="1:35" ht="14.25" customHeight="1">
      <c r="A164" s="11" t="s">
        <v>208</v>
      </c>
      <c r="B164" s="11" t="s">
        <v>38</v>
      </c>
      <c r="C164" s="6"/>
      <c r="D164" s="6"/>
      <c r="E164" s="6"/>
      <c r="F164" s="6"/>
      <c r="G164" s="6"/>
      <c r="H164" s="6"/>
      <c r="I164" s="6"/>
      <c r="J164" s="6"/>
      <c r="K164" s="3">
        <v>0.71540000000000004</v>
      </c>
      <c r="L164" s="6"/>
      <c r="M164" s="6"/>
      <c r="N164" s="6"/>
      <c r="O164" s="6"/>
      <c r="P164" s="6"/>
      <c r="Q164" s="6"/>
      <c r="R164" s="6"/>
      <c r="S164" s="3">
        <f>VLOOKUP(A164,'Sleaford 10k'!A$2:D$25,4,0)</f>
        <v>0.58740000000000003</v>
      </c>
      <c r="T164" s="3">
        <v>0.60440000000000005</v>
      </c>
      <c r="U164" s="6"/>
      <c r="V164" s="6"/>
      <c r="W164" s="6"/>
      <c r="X164" s="6"/>
      <c r="Y164" s="6"/>
      <c r="Z164" s="6"/>
      <c r="AA164" s="34"/>
      <c r="AB164" s="12">
        <f t="shared" si="14"/>
        <v>1.9072</v>
      </c>
      <c r="AC164" s="13">
        <f t="shared" si="28"/>
        <v>190.72</v>
      </c>
      <c r="AD164" s="13" t="e">
        <f t="array" ref="AD164">SUM(LARGE(C164:Z164,{1,2,3,4,5,6})*100)</f>
        <v>#NUM!</v>
      </c>
      <c r="AE164" s="14">
        <f t="shared" si="16"/>
        <v>3</v>
      </c>
      <c r="AF164" s="12">
        <f t="shared" si="24"/>
        <v>0.63573333333333337</v>
      </c>
      <c r="AG164" s="13" t="e">
        <f t="shared" si="25"/>
        <v>#NUM!</v>
      </c>
      <c r="AH164" s="12">
        <f t="shared" si="26"/>
        <v>0.71540000000000004</v>
      </c>
      <c r="AI164" s="12">
        <f t="shared" si="27"/>
        <v>0.58740000000000003</v>
      </c>
    </row>
    <row r="165" spans="1:35" ht="14.25" hidden="1" customHeight="1">
      <c r="A165" s="11" t="s">
        <v>209</v>
      </c>
      <c r="B165" s="11" t="s">
        <v>38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37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34"/>
      <c r="AB165" s="12">
        <f t="shared" si="14"/>
        <v>0</v>
      </c>
      <c r="AC165" s="13">
        <f t="shared" si="28"/>
        <v>0</v>
      </c>
      <c r="AD165" s="13" t="e">
        <f t="array" ref="AD165">SUM(LARGE(C165:Z165,{1,2,3,4,5,6})*100)</f>
        <v>#NUM!</v>
      </c>
      <c r="AE165" s="14">
        <f t="shared" si="16"/>
        <v>0</v>
      </c>
      <c r="AF165" s="12" t="e">
        <f t="shared" si="24"/>
        <v>#DIV/0!</v>
      </c>
      <c r="AG165" s="13" t="e">
        <f t="shared" si="25"/>
        <v>#NUM!</v>
      </c>
      <c r="AH165" s="12">
        <f t="shared" si="26"/>
        <v>0</v>
      </c>
      <c r="AI165" s="12">
        <f t="shared" si="27"/>
        <v>0</v>
      </c>
    </row>
    <row r="166" spans="1:35" ht="14.25" hidden="1" customHeight="1">
      <c r="A166" s="11" t="s">
        <v>210</v>
      </c>
      <c r="B166" s="11" t="s">
        <v>38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29"/>
      <c r="AB166" s="12">
        <f t="shared" si="14"/>
        <v>0</v>
      </c>
      <c r="AC166" s="13">
        <f t="shared" si="28"/>
        <v>0</v>
      </c>
      <c r="AD166" s="12" t="e">
        <f t="array" ref="AD166">SUM(LARGE(C166:Z166,{1,2,3,4,5,6})*100)</f>
        <v>#NUM!</v>
      </c>
      <c r="AE166" s="14">
        <f t="shared" si="16"/>
        <v>0</v>
      </c>
      <c r="AF166" s="12" t="e">
        <f t="shared" si="24"/>
        <v>#DIV/0!</v>
      </c>
      <c r="AG166" s="12" t="e">
        <f t="shared" si="25"/>
        <v>#NUM!</v>
      </c>
      <c r="AH166" s="12">
        <f t="shared" si="26"/>
        <v>0</v>
      </c>
      <c r="AI166" s="12">
        <f t="shared" si="27"/>
        <v>0</v>
      </c>
    </row>
    <row r="167" spans="1:35" ht="14.25" customHeight="1">
      <c r="A167" s="4" t="s">
        <v>211</v>
      </c>
      <c r="B167" s="4" t="s">
        <v>36</v>
      </c>
      <c r="C167" s="6"/>
      <c r="D167" s="6"/>
      <c r="E167" s="6"/>
      <c r="F167" s="6"/>
      <c r="G167" s="6"/>
      <c r="H167" s="3">
        <v>0.54169999999999996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3">
        <v>0.61529999999999996</v>
      </c>
      <c r="V167" s="6"/>
      <c r="W167" s="6"/>
      <c r="X167" s="6"/>
      <c r="Y167" s="6"/>
      <c r="Z167" s="6"/>
      <c r="AA167" s="34"/>
      <c r="AB167" s="7">
        <f t="shared" si="14"/>
        <v>1.157</v>
      </c>
      <c r="AC167" s="8">
        <f t="shared" si="28"/>
        <v>115.7</v>
      </c>
      <c r="AD167" s="8" t="e">
        <f t="array" ref="AD167">SUM(LARGE(C167:Z167,{1,2,3,4,5,6})*100)</f>
        <v>#NUM!</v>
      </c>
      <c r="AE167" s="9">
        <f t="shared" si="16"/>
        <v>2</v>
      </c>
      <c r="AF167" s="7">
        <f t="shared" si="24"/>
        <v>0.57850000000000001</v>
      </c>
      <c r="AG167" s="8" t="e">
        <f t="shared" si="25"/>
        <v>#NUM!</v>
      </c>
      <c r="AH167" s="7">
        <f t="shared" si="26"/>
        <v>0.61529999999999996</v>
      </c>
      <c r="AI167" s="7">
        <f t="shared" si="27"/>
        <v>0.54169999999999996</v>
      </c>
    </row>
    <row r="168" spans="1:35" ht="14.25" hidden="1" customHeight="1">
      <c r="A168" s="4" t="s">
        <v>212</v>
      </c>
      <c r="B168" s="4" t="s">
        <v>36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34"/>
      <c r="AB168" s="7">
        <f t="shared" si="14"/>
        <v>0</v>
      </c>
      <c r="AC168" s="8">
        <f t="shared" si="28"/>
        <v>0</v>
      </c>
      <c r="AD168" s="8" t="e">
        <f t="array" ref="AD168">SUM(LARGE(C168:Z168,{1,2,3,4,5,6})*100)</f>
        <v>#NUM!</v>
      </c>
      <c r="AE168" s="9">
        <f t="shared" si="16"/>
        <v>0</v>
      </c>
      <c r="AF168" s="7" t="e">
        <f t="shared" si="24"/>
        <v>#DIV/0!</v>
      </c>
      <c r="AG168" s="8" t="e">
        <f t="shared" si="25"/>
        <v>#NUM!</v>
      </c>
      <c r="AH168" s="7">
        <f t="shared" si="26"/>
        <v>0</v>
      </c>
      <c r="AI168" s="7">
        <f t="shared" si="27"/>
        <v>0</v>
      </c>
    </row>
    <row r="169" spans="1:35" ht="14.25" customHeight="1">
      <c r="A169" s="17" t="s">
        <v>213</v>
      </c>
      <c r="B169" s="11" t="s">
        <v>38</v>
      </c>
      <c r="C169" s="6"/>
      <c r="D169" s="3">
        <v>0.73870000000000002</v>
      </c>
      <c r="E169" s="3">
        <v>0.73619999999999997</v>
      </c>
      <c r="F169" s="3">
        <v>0.75139999999999996</v>
      </c>
      <c r="G169" s="6"/>
      <c r="H169" s="3">
        <v>0.76339999999999997</v>
      </c>
      <c r="I169" s="6"/>
      <c r="J169" s="6"/>
      <c r="K169" s="6"/>
      <c r="L169" s="6"/>
      <c r="M169" s="6"/>
      <c r="N169" s="16">
        <v>0.74339999999999995</v>
      </c>
      <c r="O169" s="3">
        <v>0.76480000000000004</v>
      </c>
      <c r="P169" s="6"/>
      <c r="Q169" s="6"/>
      <c r="R169" s="6"/>
      <c r="S169" s="6"/>
      <c r="T169" s="6"/>
      <c r="U169" s="3">
        <v>0.79820000000000002</v>
      </c>
      <c r="V169" s="3">
        <v>0.70109999999999995</v>
      </c>
      <c r="W169" s="3">
        <f>VLOOKUP(A169,'Derby 10'!A$2:D$12,4,0)</f>
        <v>0.78779999999999994</v>
      </c>
      <c r="X169" s="3">
        <v>0.79779999999999995</v>
      </c>
      <c r="Y169" s="3">
        <v>0.71519999999999995</v>
      </c>
      <c r="Z169" s="3">
        <v>0.78600000000000003</v>
      </c>
      <c r="AA169" s="34"/>
      <c r="AB169" s="12">
        <f t="shared" si="14"/>
        <v>9.0839999999999979</v>
      </c>
      <c r="AC169" s="13">
        <f t="shared" si="28"/>
        <v>908.39999999999975</v>
      </c>
      <c r="AD169" s="13">
        <f t="array" ref="AD169">SUM(LARGE(C169:Z169,{1,2,3,4,5,6})*100)</f>
        <v>469.80000000000007</v>
      </c>
      <c r="AE169" s="14">
        <f t="shared" si="16"/>
        <v>12</v>
      </c>
      <c r="AF169" s="12">
        <f t="shared" si="24"/>
        <v>0.75699999999999978</v>
      </c>
      <c r="AG169" s="13">
        <f t="shared" si="25"/>
        <v>78.300000000000011</v>
      </c>
      <c r="AH169" s="12">
        <f t="shared" si="26"/>
        <v>0.79820000000000002</v>
      </c>
      <c r="AI169" s="12">
        <f t="shared" si="27"/>
        <v>0.70109999999999995</v>
      </c>
    </row>
    <row r="170" spans="1:35" ht="14.25" customHeight="1">
      <c r="A170" s="11" t="s">
        <v>214</v>
      </c>
      <c r="B170" s="11" t="s">
        <v>38</v>
      </c>
      <c r="C170" s="6"/>
      <c r="D170" s="6"/>
      <c r="E170" s="6"/>
      <c r="F170" s="6"/>
      <c r="G170" s="6"/>
      <c r="H170" s="6"/>
      <c r="I170" s="6"/>
      <c r="J170" s="3">
        <v>0.74739999999999995</v>
      </c>
      <c r="K170" s="6"/>
      <c r="L170" s="6"/>
      <c r="M170" s="6"/>
      <c r="N170" s="6"/>
      <c r="O170" s="3">
        <v>0.73550000000000004</v>
      </c>
      <c r="P170" s="3">
        <v>0.70240000000000002</v>
      </c>
      <c r="Q170" s="3">
        <f>VLOOKUP(A170,'Heckington 10'!C$3:F$17,4,0)</f>
        <v>0.73040000000000005</v>
      </c>
      <c r="R170" s="6"/>
      <c r="S170" s="6"/>
      <c r="T170" s="3">
        <v>0.73599999999999999</v>
      </c>
      <c r="U170" s="6"/>
      <c r="V170" s="6"/>
      <c r="W170" s="3">
        <f>VLOOKUP(A170,'Derby 10'!A$2:D$12,4,0)</f>
        <v>0.71709999999999996</v>
      </c>
      <c r="X170" s="3">
        <v>0.74380000000000002</v>
      </c>
      <c r="Y170" s="6"/>
      <c r="Z170" s="6"/>
      <c r="AA170" s="34"/>
      <c r="AB170" s="12">
        <f t="shared" si="14"/>
        <v>5.1126000000000005</v>
      </c>
      <c r="AC170" s="13">
        <f t="shared" si="28"/>
        <v>511.26000000000005</v>
      </c>
      <c r="AD170" s="13">
        <f t="array" ref="AD170">SUM(LARGE(C170:Z170,{1,2,3,4,5,6})*100)</f>
        <v>441.02</v>
      </c>
      <c r="AE170" s="14">
        <f t="shared" si="16"/>
        <v>7</v>
      </c>
      <c r="AF170" s="12">
        <f t="shared" si="24"/>
        <v>0.73037142857142867</v>
      </c>
      <c r="AG170" s="13">
        <f t="shared" si="25"/>
        <v>73.50333333333333</v>
      </c>
      <c r="AH170" s="12">
        <f t="shared" si="26"/>
        <v>0.74739999999999995</v>
      </c>
      <c r="AI170" s="12">
        <f t="shared" si="27"/>
        <v>0.70240000000000002</v>
      </c>
    </row>
    <row r="171" spans="1:35" ht="14.25" hidden="1" customHeight="1">
      <c r="A171" s="11" t="s">
        <v>215</v>
      </c>
      <c r="B171" s="11" t="s">
        <v>38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34"/>
      <c r="AB171" s="12">
        <f t="shared" si="14"/>
        <v>0</v>
      </c>
      <c r="AC171" s="13">
        <f t="shared" si="28"/>
        <v>0</v>
      </c>
      <c r="AD171" s="13" t="e">
        <f t="array" ref="AD171">SUM(LARGE(C171:Z171,{1,2,3,4,5,6})*100)</f>
        <v>#NUM!</v>
      </c>
      <c r="AE171" s="14">
        <f t="shared" si="16"/>
        <v>0</v>
      </c>
      <c r="AF171" s="12" t="e">
        <f t="shared" si="24"/>
        <v>#DIV/0!</v>
      </c>
      <c r="AG171" s="13" t="e">
        <f t="shared" si="25"/>
        <v>#NUM!</v>
      </c>
      <c r="AH171" s="12">
        <f t="shared" si="26"/>
        <v>0</v>
      </c>
      <c r="AI171" s="12">
        <f t="shared" si="27"/>
        <v>0</v>
      </c>
    </row>
    <row r="172" spans="1:35" ht="14.25" customHeight="1">
      <c r="A172" s="11" t="s">
        <v>216</v>
      </c>
      <c r="B172" s="11" t="s">
        <v>38</v>
      </c>
      <c r="C172" s="6"/>
      <c r="D172" s="6"/>
      <c r="E172" s="6"/>
      <c r="F172" s="6"/>
      <c r="G172" s="6"/>
      <c r="H172" s="3">
        <v>0.5786</v>
      </c>
      <c r="I172" s="6"/>
      <c r="J172" s="6"/>
      <c r="K172" s="6"/>
      <c r="L172" s="6"/>
      <c r="M172" s="6"/>
      <c r="N172" s="6"/>
      <c r="O172" s="3">
        <v>0.74450000000000005</v>
      </c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34"/>
      <c r="AB172" s="12">
        <f t="shared" si="14"/>
        <v>1.3231000000000002</v>
      </c>
      <c r="AC172" s="13">
        <f t="shared" si="28"/>
        <v>132.31</v>
      </c>
      <c r="AD172" s="13" t="e">
        <f t="array" ref="AD172">SUM(LARGE(C172:Z172,{1,2,3,4,5,6})*100)</f>
        <v>#NUM!</v>
      </c>
      <c r="AE172" s="14">
        <f t="shared" si="16"/>
        <v>2</v>
      </c>
      <c r="AF172" s="12">
        <f t="shared" si="24"/>
        <v>0.66155000000000008</v>
      </c>
      <c r="AG172" s="13" t="e">
        <f t="shared" si="25"/>
        <v>#NUM!</v>
      </c>
      <c r="AH172" s="12">
        <f t="shared" si="26"/>
        <v>0.74450000000000005</v>
      </c>
      <c r="AI172" s="12">
        <f t="shared" si="27"/>
        <v>0.5786</v>
      </c>
    </row>
    <row r="173" spans="1:35" ht="14.25" customHeight="1">
      <c r="A173" s="4" t="s">
        <v>217</v>
      </c>
      <c r="B173" s="4" t="s">
        <v>36</v>
      </c>
      <c r="C173" s="6"/>
      <c r="D173" s="6"/>
      <c r="E173" s="6"/>
      <c r="F173" s="6"/>
      <c r="G173" s="6"/>
      <c r="H173" s="3">
        <v>0.59640000000000004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34"/>
      <c r="AB173" s="7">
        <f t="shared" si="14"/>
        <v>0.59640000000000004</v>
      </c>
      <c r="AC173" s="8">
        <f t="shared" si="28"/>
        <v>59.64</v>
      </c>
      <c r="AD173" s="8" t="e">
        <f t="array" ref="AD173">SUM(LARGE(C173:Z173,{1,2,3,4,5,6})*100)</f>
        <v>#NUM!</v>
      </c>
      <c r="AE173" s="9">
        <f t="shared" si="16"/>
        <v>1</v>
      </c>
      <c r="AF173" s="7">
        <f t="shared" si="24"/>
        <v>0.59640000000000004</v>
      </c>
      <c r="AG173" s="8" t="e">
        <f t="shared" si="25"/>
        <v>#NUM!</v>
      </c>
      <c r="AH173" s="7">
        <f t="shared" si="26"/>
        <v>0.59640000000000004</v>
      </c>
      <c r="AI173" s="7">
        <f t="shared" si="27"/>
        <v>0.59640000000000004</v>
      </c>
    </row>
    <row r="174" spans="1:35" ht="14.25" customHeight="1">
      <c r="A174" s="4" t="s">
        <v>218</v>
      </c>
      <c r="B174" s="4" t="s">
        <v>36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3">
        <f>VLOOKUP(A174,'GRC 5k Full'!C$2:I$73,7,0)</f>
        <v>0.55659999999999998</v>
      </c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34"/>
      <c r="AB174" s="7">
        <f t="shared" si="14"/>
        <v>0.55659999999999998</v>
      </c>
      <c r="AC174" s="8">
        <f t="shared" si="28"/>
        <v>55.66</v>
      </c>
      <c r="AD174" s="8" t="e">
        <f t="array" ref="AD174">SUM(LARGE(C174:Z174,{1,2,3,4,5,6})*100)</f>
        <v>#NUM!</v>
      </c>
      <c r="AE174" s="9">
        <f t="shared" si="16"/>
        <v>1</v>
      </c>
      <c r="AF174" s="7">
        <f t="shared" si="24"/>
        <v>0.55659999999999998</v>
      </c>
      <c r="AG174" s="8" t="e">
        <f t="shared" si="25"/>
        <v>#NUM!</v>
      </c>
      <c r="AH174" s="7">
        <f t="shared" si="26"/>
        <v>0.55659999999999998</v>
      </c>
      <c r="AI174" s="7">
        <f t="shared" si="27"/>
        <v>0.55659999999999998</v>
      </c>
    </row>
    <row r="175" spans="1:35" ht="14.25" customHeight="1">
      <c r="A175" s="4" t="s">
        <v>219</v>
      </c>
      <c r="B175" s="4" t="s">
        <v>36</v>
      </c>
      <c r="C175" s="6"/>
      <c r="D175" s="6"/>
      <c r="E175" s="6"/>
      <c r="F175" s="6"/>
      <c r="G175" s="6"/>
      <c r="H175" s="6"/>
      <c r="I175" s="3">
        <v>0.55430000000000001</v>
      </c>
      <c r="J175" s="6"/>
      <c r="K175" s="6"/>
      <c r="L175" s="6"/>
      <c r="M175" s="6"/>
      <c r="N175" s="6"/>
      <c r="O175" s="3">
        <v>0.56659999999999999</v>
      </c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34"/>
      <c r="AB175" s="7">
        <f t="shared" si="14"/>
        <v>1.1209</v>
      </c>
      <c r="AC175" s="8">
        <f t="shared" si="28"/>
        <v>112.09</v>
      </c>
      <c r="AD175" s="8" t="e">
        <f t="array" ref="AD175">SUM(LARGE(C175:Z175,{1,2,3,4,5,6})*100)</f>
        <v>#NUM!</v>
      </c>
      <c r="AE175" s="9">
        <f t="shared" si="16"/>
        <v>2</v>
      </c>
      <c r="AF175" s="7">
        <f t="shared" si="24"/>
        <v>0.56045</v>
      </c>
      <c r="AG175" s="8" t="e">
        <f t="shared" si="25"/>
        <v>#NUM!</v>
      </c>
      <c r="AH175" s="7">
        <f t="shared" si="26"/>
        <v>0.56659999999999999</v>
      </c>
      <c r="AI175" s="7">
        <f t="shared" si="27"/>
        <v>0.55430000000000001</v>
      </c>
    </row>
    <row r="176" spans="1:35" ht="14.25" customHeight="1">
      <c r="A176" s="4" t="s">
        <v>220</v>
      </c>
      <c r="B176" s="4" t="s">
        <v>36</v>
      </c>
      <c r="C176" s="6"/>
      <c r="D176" s="6"/>
      <c r="E176" s="6"/>
      <c r="F176" s="6"/>
      <c r="G176" s="6"/>
      <c r="H176" s="3">
        <v>0.5776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34"/>
      <c r="AB176" s="7">
        <f t="shared" si="14"/>
        <v>0.5776</v>
      </c>
      <c r="AC176" s="8">
        <f t="shared" si="28"/>
        <v>57.76</v>
      </c>
      <c r="AD176" s="8" t="e">
        <f t="array" ref="AD176">SUM(LARGE(C176:Z176,{1,2,3,4,5,6})*100)</f>
        <v>#NUM!</v>
      </c>
      <c r="AE176" s="9">
        <f t="shared" si="16"/>
        <v>1</v>
      </c>
      <c r="AF176" s="7">
        <f t="shared" si="24"/>
        <v>0.5776</v>
      </c>
      <c r="AG176" s="8" t="e">
        <f t="shared" si="25"/>
        <v>#NUM!</v>
      </c>
      <c r="AH176" s="7">
        <f t="shared" si="26"/>
        <v>0.5776</v>
      </c>
      <c r="AI176" s="7">
        <f t="shared" si="27"/>
        <v>0.5776</v>
      </c>
    </row>
    <row r="177" spans="1:35" ht="14.25" customHeight="1">
      <c r="A177" s="4" t="s">
        <v>221</v>
      </c>
      <c r="B177" s="4" t="s">
        <v>36</v>
      </c>
      <c r="C177" s="6"/>
      <c r="D177" s="6"/>
      <c r="E177" s="6"/>
      <c r="F177" s="6"/>
      <c r="G177" s="6"/>
      <c r="H177" s="6"/>
      <c r="I177" s="3">
        <v>0.47799999999999998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34"/>
      <c r="AB177" s="7">
        <f t="shared" si="14"/>
        <v>0.47799999999999998</v>
      </c>
      <c r="AC177" s="8">
        <f t="shared" si="28"/>
        <v>47.8</v>
      </c>
      <c r="AD177" s="8" t="e">
        <f t="array" ref="AD177">SUM(LARGE(C177:Z177,{1,2,3,4,5,6})*100)</f>
        <v>#NUM!</v>
      </c>
      <c r="AE177" s="9">
        <f t="shared" si="16"/>
        <v>1</v>
      </c>
      <c r="AF177" s="7">
        <f t="shared" si="24"/>
        <v>0.47799999999999998</v>
      </c>
      <c r="AG177" s="8" t="e">
        <f t="shared" si="25"/>
        <v>#NUM!</v>
      </c>
      <c r="AH177" s="7">
        <f t="shared" si="26"/>
        <v>0.47799999999999998</v>
      </c>
      <c r="AI177" s="7">
        <f t="shared" si="27"/>
        <v>0.47799999999999998</v>
      </c>
    </row>
    <row r="178" spans="1:35" ht="14.25" customHeight="1">
      <c r="A178" s="11" t="s">
        <v>222</v>
      </c>
      <c r="B178" s="11" t="s">
        <v>38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38">
        <v>0.48499999999999999</v>
      </c>
      <c r="P178" s="6"/>
      <c r="Q178" s="6"/>
      <c r="R178" s="6"/>
      <c r="S178" s="6"/>
      <c r="T178" s="6"/>
      <c r="U178" s="3">
        <v>0.45829999999999999</v>
      </c>
      <c r="V178" s="6"/>
      <c r="W178" s="6"/>
      <c r="X178" s="6"/>
      <c r="Y178" s="6"/>
      <c r="Z178" s="6"/>
      <c r="AA178" s="34"/>
      <c r="AB178" s="12">
        <f t="shared" si="14"/>
        <v>0.94330000000000003</v>
      </c>
      <c r="AC178" s="13">
        <f t="shared" si="28"/>
        <v>94.33</v>
      </c>
      <c r="AD178" s="13" t="e">
        <f t="array" ref="AD178">SUM(LARGE(C178:Z178,{1,2,3,4,5,6})*100)</f>
        <v>#NUM!</v>
      </c>
      <c r="AE178" s="14">
        <f t="shared" si="16"/>
        <v>2</v>
      </c>
      <c r="AF178" s="12">
        <f t="shared" si="24"/>
        <v>0.47165000000000001</v>
      </c>
      <c r="AG178" s="13" t="e">
        <f t="shared" si="25"/>
        <v>#NUM!</v>
      </c>
      <c r="AH178" s="12">
        <f t="shared" si="26"/>
        <v>0.48499999999999999</v>
      </c>
      <c r="AI178" s="12">
        <f t="shared" si="27"/>
        <v>0.45829999999999999</v>
      </c>
    </row>
    <row r="179" spans="1:35" ht="14.25" customHeight="1">
      <c r="A179" s="11" t="s">
        <v>223</v>
      </c>
      <c r="B179" s="11" t="s">
        <v>38</v>
      </c>
      <c r="C179" s="6"/>
      <c r="D179" s="6"/>
      <c r="E179" s="6"/>
      <c r="F179" s="6"/>
      <c r="G179" s="6"/>
      <c r="H179" s="6"/>
      <c r="I179" s="6"/>
      <c r="J179" s="6"/>
      <c r="K179" s="3">
        <v>0.55959999999999999</v>
      </c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34"/>
      <c r="AB179" s="12">
        <f t="shared" si="14"/>
        <v>0.55959999999999999</v>
      </c>
      <c r="AC179" s="13">
        <f t="shared" si="28"/>
        <v>55.96</v>
      </c>
      <c r="AD179" s="13" t="e">
        <f t="array" ref="AD179">SUM(LARGE(C179:Z179,{1,2,3,4,5,6})*100)</f>
        <v>#NUM!</v>
      </c>
      <c r="AE179" s="14">
        <f t="shared" si="16"/>
        <v>1</v>
      </c>
      <c r="AF179" s="12">
        <f t="shared" si="24"/>
        <v>0.55959999999999999</v>
      </c>
      <c r="AG179" s="13" t="e">
        <f t="shared" si="25"/>
        <v>#NUM!</v>
      </c>
      <c r="AH179" s="12">
        <f t="shared" si="26"/>
        <v>0.55959999999999999</v>
      </c>
      <c r="AI179" s="12">
        <f t="shared" si="27"/>
        <v>0.55959999999999999</v>
      </c>
    </row>
    <row r="180" spans="1:35" ht="14.25" customHeight="1">
      <c r="A180" s="17" t="s">
        <v>224</v>
      </c>
      <c r="B180" s="11" t="s">
        <v>38</v>
      </c>
      <c r="C180" s="6"/>
      <c r="D180" s="6"/>
      <c r="E180" s="6"/>
      <c r="F180" s="6"/>
      <c r="G180" s="6"/>
      <c r="H180" s="6"/>
      <c r="I180" s="6"/>
      <c r="J180" s="6"/>
      <c r="K180" s="3">
        <v>0.5978</v>
      </c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34"/>
      <c r="AB180" s="12">
        <f t="shared" si="14"/>
        <v>0.5978</v>
      </c>
      <c r="AC180" s="13">
        <f t="shared" si="28"/>
        <v>59.78</v>
      </c>
      <c r="AD180" s="13" t="e">
        <f t="array" ref="AD180">SUM(LARGE(C180:Z180,{1,2,3,4,5,6})*100)</f>
        <v>#NUM!</v>
      </c>
      <c r="AE180" s="14">
        <f t="shared" si="16"/>
        <v>1</v>
      </c>
      <c r="AF180" s="12">
        <f t="shared" si="24"/>
        <v>0.5978</v>
      </c>
      <c r="AG180" s="13" t="e">
        <f t="shared" si="25"/>
        <v>#NUM!</v>
      </c>
      <c r="AH180" s="12">
        <f t="shared" si="26"/>
        <v>0.5978</v>
      </c>
      <c r="AI180" s="12">
        <f t="shared" si="27"/>
        <v>0.5978</v>
      </c>
    </row>
    <row r="181" spans="1:35" ht="14.25" customHeight="1">
      <c r="A181" s="11" t="s">
        <v>225</v>
      </c>
      <c r="B181" s="11" t="s">
        <v>38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3">
        <v>0.68059999999999998</v>
      </c>
      <c r="P181" s="6"/>
      <c r="Q181" s="6"/>
      <c r="R181" s="6"/>
      <c r="S181" s="6"/>
      <c r="T181" s="3">
        <v>0.70240000000000002</v>
      </c>
      <c r="U181" s="6"/>
      <c r="V181" s="6"/>
      <c r="W181" s="6"/>
      <c r="X181" s="6"/>
      <c r="Y181" s="6"/>
      <c r="Z181" s="3">
        <v>0.71530000000000005</v>
      </c>
      <c r="AA181" s="34"/>
      <c r="AB181" s="12">
        <f t="shared" si="14"/>
        <v>2.0983000000000001</v>
      </c>
      <c r="AC181" s="13">
        <f t="shared" si="28"/>
        <v>209.83</v>
      </c>
      <c r="AD181" s="13" t="e">
        <f t="array" ref="AD181">SUM(LARGE(C181:Z181,{1,2,3,4,5,6})*100)</f>
        <v>#NUM!</v>
      </c>
      <c r="AE181" s="14">
        <f t="shared" si="16"/>
        <v>3</v>
      </c>
      <c r="AF181" s="12">
        <f t="shared" si="24"/>
        <v>0.69943333333333335</v>
      </c>
      <c r="AG181" s="13" t="e">
        <f t="shared" si="25"/>
        <v>#NUM!</v>
      </c>
      <c r="AH181" s="12">
        <f t="shared" si="26"/>
        <v>0.71530000000000005</v>
      </c>
      <c r="AI181" s="12">
        <f t="shared" si="27"/>
        <v>0.68059999999999998</v>
      </c>
    </row>
    <row r="182" spans="1:35" ht="14.25" customHeight="1">
      <c r="A182" s="11" t="s">
        <v>226</v>
      </c>
      <c r="B182" s="11" t="s">
        <v>38</v>
      </c>
      <c r="C182" s="3">
        <v>0.56859999999999999</v>
      </c>
      <c r="D182" s="6"/>
      <c r="E182" s="6"/>
      <c r="F182" s="6"/>
      <c r="G182" s="6"/>
      <c r="H182" s="6"/>
      <c r="I182" s="6"/>
      <c r="J182" s="3">
        <v>0.59550000000000003</v>
      </c>
      <c r="K182" s="3">
        <v>0.53210000000000002</v>
      </c>
      <c r="L182" s="6"/>
      <c r="M182" s="6"/>
      <c r="N182" s="6"/>
      <c r="O182" s="6"/>
      <c r="P182" s="6"/>
      <c r="Q182" s="6"/>
      <c r="R182" s="6"/>
      <c r="S182" s="3">
        <f>VLOOKUP(A182,'Sleaford 10k'!A$2:D$25,4,0)</f>
        <v>0.53200000000000003</v>
      </c>
      <c r="T182" s="3">
        <v>0.5716</v>
      </c>
      <c r="U182" s="6"/>
      <c r="V182" s="6"/>
      <c r="W182" s="6"/>
      <c r="X182" s="6"/>
      <c r="Y182" s="6"/>
      <c r="Z182" s="6"/>
      <c r="AA182" s="34"/>
      <c r="AB182" s="12">
        <f t="shared" si="14"/>
        <v>2.7998000000000003</v>
      </c>
      <c r="AC182" s="13">
        <f t="shared" si="28"/>
        <v>279.98</v>
      </c>
      <c r="AD182" s="13" t="e">
        <f t="array" ref="AD182">SUM(LARGE(C182:Z182,{1,2,3,4,5,6})*100)</f>
        <v>#NUM!</v>
      </c>
      <c r="AE182" s="14">
        <f t="shared" si="16"/>
        <v>5</v>
      </c>
      <c r="AF182" s="12">
        <f t="shared" si="24"/>
        <v>0.55996000000000001</v>
      </c>
      <c r="AG182" s="13" t="e">
        <f t="shared" si="25"/>
        <v>#NUM!</v>
      </c>
      <c r="AH182" s="12">
        <f t="shared" si="26"/>
        <v>0.59550000000000003</v>
      </c>
      <c r="AI182" s="12">
        <f t="shared" si="27"/>
        <v>0.53200000000000003</v>
      </c>
    </row>
    <row r="183" spans="1:35" ht="14.25" customHeight="1">
      <c r="A183" s="11" t="s">
        <v>227</v>
      </c>
      <c r="B183" s="11" t="s">
        <v>38</v>
      </c>
      <c r="C183" s="6"/>
      <c r="D183" s="6"/>
      <c r="E183" s="6"/>
      <c r="F183" s="6"/>
      <c r="G183" s="6"/>
      <c r="H183" s="6"/>
      <c r="I183" s="6"/>
      <c r="J183" s="6"/>
      <c r="K183" s="3">
        <v>0.72270000000000001</v>
      </c>
      <c r="L183" s="6"/>
      <c r="M183" s="6"/>
      <c r="N183" s="6"/>
      <c r="O183" s="3">
        <v>0.70709999999999995</v>
      </c>
      <c r="P183" s="6"/>
      <c r="Q183" s="6"/>
      <c r="R183" s="6"/>
      <c r="S183" s="6"/>
      <c r="T183" s="6"/>
      <c r="U183" s="3">
        <v>0.7147</v>
      </c>
      <c r="V183" s="6"/>
      <c r="W183" s="6"/>
      <c r="X183" s="6"/>
      <c r="Y183" s="6"/>
      <c r="Z183" s="6"/>
      <c r="AA183" s="34"/>
      <c r="AB183" s="12">
        <f t="shared" si="14"/>
        <v>2.1444999999999999</v>
      </c>
      <c r="AC183" s="13">
        <f t="shared" si="28"/>
        <v>214.45</v>
      </c>
      <c r="AD183" s="13" t="e">
        <f t="array" ref="AD183">SUM(LARGE(C183:Z183,{1,2,3,4,5,6})*100)</f>
        <v>#NUM!</v>
      </c>
      <c r="AE183" s="14">
        <f t="shared" si="16"/>
        <v>3</v>
      </c>
      <c r="AF183" s="12">
        <f t="shared" si="24"/>
        <v>0.71483333333333332</v>
      </c>
      <c r="AG183" s="13" t="e">
        <f t="shared" si="25"/>
        <v>#NUM!</v>
      </c>
      <c r="AH183" s="12">
        <f t="shared" si="26"/>
        <v>0.72270000000000001</v>
      </c>
      <c r="AI183" s="12">
        <f t="shared" si="27"/>
        <v>0.70709999999999995</v>
      </c>
    </row>
    <row r="184" spans="1:35" ht="14.25" customHeight="1">
      <c r="A184" s="11" t="s">
        <v>228</v>
      </c>
      <c r="B184" s="11" t="s">
        <v>38</v>
      </c>
      <c r="C184" s="6"/>
      <c r="D184" s="6"/>
      <c r="E184" s="6"/>
      <c r="F184" s="6"/>
      <c r="G184" s="6"/>
      <c r="H184" s="6"/>
      <c r="I184" s="6"/>
      <c r="J184" s="3">
        <v>0.60750000000000004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35"/>
      <c r="AB184" s="12">
        <f t="shared" si="14"/>
        <v>0.60750000000000004</v>
      </c>
      <c r="AC184" s="13">
        <f t="shared" si="28"/>
        <v>60.750000000000007</v>
      </c>
      <c r="AD184" s="13" t="e">
        <f t="array" ref="AD184">SUM(LARGE(C184:Z184,{1,2,3,4,5,6})*100)</f>
        <v>#NUM!</v>
      </c>
      <c r="AE184" s="14">
        <f t="shared" si="16"/>
        <v>1</v>
      </c>
      <c r="AF184" s="12">
        <f t="shared" si="24"/>
        <v>0.60750000000000004</v>
      </c>
      <c r="AG184" s="13" t="e">
        <f t="shared" si="25"/>
        <v>#NUM!</v>
      </c>
      <c r="AH184" s="12">
        <f t="shared" si="26"/>
        <v>0.60750000000000004</v>
      </c>
      <c r="AI184" s="12">
        <f t="shared" si="27"/>
        <v>0.60750000000000004</v>
      </c>
    </row>
    <row r="185" spans="1:35" ht="14.25" customHeight="1">
      <c r="A185" s="11" t="s">
        <v>229</v>
      </c>
      <c r="B185" s="11" t="s">
        <v>38</v>
      </c>
      <c r="C185" s="6"/>
      <c r="D185" s="6"/>
      <c r="E185" s="6"/>
      <c r="F185" s="6"/>
      <c r="G185" s="3">
        <v>0.71699999999999997</v>
      </c>
      <c r="H185" s="6"/>
      <c r="I185" s="3">
        <v>0.77980000000000005</v>
      </c>
      <c r="J185" s="3">
        <v>0.79469999999999996</v>
      </c>
      <c r="K185" s="6"/>
      <c r="L185" s="6"/>
      <c r="M185" s="6"/>
      <c r="N185" s="16">
        <v>0.7651</v>
      </c>
      <c r="O185" s="6"/>
      <c r="P185" s="3">
        <v>0.72319999999999995</v>
      </c>
      <c r="Q185" s="6"/>
      <c r="R185" s="6"/>
      <c r="S185" s="3">
        <f>VLOOKUP(A185,'Sleaford 10k'!A$2:D$25,4,0)</f>
        <v>0.75819999999999999</v>
      </c>
      <c r="T185" s="6"/>
      <c r="U185" s="6"/>
      <c r="V185" s="6"/>
      <c r="W185" s="3">
        <f>VLOOKUP(A185,'Derby 10'!A$2:D$12,4,0)</f>
        <v>0.78790000000000004</v>
      </c>
      <c r="X185" s="6"/>
      <c r="Y185" s="6"/>
      <c r="Z185" s="3">
        <v>0.79579999999999995</v>
      </c>
      <c r="AA185" s="34"/>
      <c r="AB185" s="12">
        <f t="shared" si="14"/>
        <v>6.1217000000000006</v>
      </c>
      <c r="AC185" s="13">
        <f t="shared" si="28"/>
        <v>612.17000000000007</v>
      </c>
      <c r="AD185" s="13">
        <f t="array" ref="AD185">SUM(LARGE(C185:Z185,{1,2,3,4,5,6})*100)</f>
        <v>468.15000000000003</v>
      </c>
      <c r="AE185" s="14">
        <f t="shared" si="16"/>
        <v>8</v>
      </c>
      <c r="AF185" s="12">
        <f t="shared" si="24"/>
        <v>0.76521250000000007</v>
      </c>
      <c r="AG185" s="13">
        <f t="shared" si="25"/>
        <v>78.025000000000006</v>
      </c>
      <c r="AH185" s="12">
        <f t="shared" si="26"/>
        <v>0.79579999999999995</v>
      </c>
      <c r="AI185" s="12">
        <f t="shared" si="27"/>
        <v>0.71699999999999997</v>
      </c>
    </row>
    <row r="186" spans="1:35" ht="14.25" customHeight="1">
      <c r="A186" s="11" t="s">
        <v>230</v>
      </c>
      <c r="B186" s="11" t="s">
        <v>38</v>
      </c>
      <c r="C186" s="6"/>
      <c r="D186" s="3">
        <v>0.69240000000000002</v>
      </c>
      <c r="E186" s="3">
        <v>0.69030000000000002</v>
      </c>
      <c r="F186" s="6"/>
      <c r="G186" s="3">
        <v>0.70669999999999999</v>
      </c>
      <c r="H186" s="6"/>
      <c r="I186" s="3">
        <v>0.72740000000000005</v>
      </c>
      <c r="J186" s="3">
        <v>0.72140000000000004</v>
      </c>
      <c r="K186" s="6"/>
      <c r="L186" s="6"/>
      <c r="M186" s="3">
        <v>0.70550000000000002</v>
      </c>
      <c r="N186" s="6"/>
      <c r="O186" s="6"/>
      <c r="P186" s="6"/>
      <c r="Q186" s="6"/>
      <c r="R186" s="6"/>
      <c r="S186" s="6"/>
      <c r="T186" s="3">
        <v>0.71</v>
      </c>
      <c r="U186" s="6"/>
      <c r="V186" s="6"/>
      <c r="W186" s="3">
        <f>VLOOKUP(A186,'Derby 10'!A$2:D$12,4,0)</f>
        <v>0.66190000000000004</v>
      </c>
      <c r="X186" s="6"/>
      <c r="Y186" s="6"/>
      <c r="Z186" s="3">
        <v>0.69120000000000004</v>
      </c>
      <c r="AA186" s="34"/>
      <c r="AB186" s="12">
        <f t="shared" si="14"/>
        <v>6.3068</v>
      </c>
      <c r="AC186" s="13">
        <f t="shared" si="28"/>
        <v>630.67999999999995</v>
      </c>
      <c r="AD186" s="13">
        <f t="array" ref="AD186">SUM(LARGE(C186:Z186,{1,2,3,4,5,6})*100)</f>
        <v>426.34000000000003</v>
      </c>
      <c r="AE186" s="14">
        <f t="shared" si="16"/>
        <v>9</v>
      </c>
      <c r="AF186" s="12">
        <f t="shared" si="24"/>
        <v>0.70075555555555558</v>
      </c>
      <c r="AG186" s="13">
        <f t="shared" si="25"/>
        <v>71.056666666666672</v>
      </c>
      <c r="AH186" s="12">
        <f t="shared" si="26"/>
        <v>0.72740000000000005</v>
      </c>
      <c r="AI186" s="12">
        <f t="shared" si="27"/>
        <v>0.66190000000000004</v>
      </c>
    </row>
    <row r="187" spans="1:35" ht="14.25" hidden="1" customHeight="1">
      <c r="A187" s="11" t="s">
        <v>231</v>
      </c>
      <c r="B187" s="11" t="s">
        <v>38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34"/>
      <c r="AB187" s="12">
        <f t="shared" si="14"/>
        <v>0</v>
      </c>
      <c r="AC187" s="13">
        <f t="shared" si="28"/>
        <v>0</v>
      </c>
      <c r="AD187" s="13" t="e">
        <f t="array" ref="AD187">SUM(LARGE(C187:Z187,{1,2,3,4,5,6})*100)</f>
        <v>#NUM!</v>
      </c>
      <c r="AE187" s="14">
        <f t="shared" si="16"/>
        <v>0</v>
      </c>
      <c r="AF187" s="12" t="e">
        <f t="shared" si="24"/>
        <v>#DIV/0!</v>
      </c>
      <c r="AG187" s="13" t="e">
        <f t="shared" si="25"/>
        <v>#NUM!</v>
      </c>
      <c r="AH187" s="12">
        <f t="shared" si="26"/>
        <v>0</v>
      </c>
      <c r="AI187" s="12">
        <f t="shared" si="27"/>
        <v>0</v>
      </c>
    </row>
    <row r="188" spans="1:35" ht="14.25" customHeight="1">
      <c r="A188" s="17" t="s">
        <v>232</v>
      </c>
      <c r="B188" s="11" t="s">
        <v>38</v>
      </c>
      <c r="C188" s="6"/>
      <c r="D188" s="6"/>
      <c r="E188" s="6"/>
      <c r="F188" s="6"/>
      <c r="G188" s="6"/>
      <c r="H188" s="6"/>
      <c r="I188" s="6"/>
      <c r="J188" s="6"/>
      <c r="K188" s="3">
        <v>0.69469999999999998</v>
      </c>
      <c r="L188" s="6"/>
      <c r="M188" s="6"/>
      <c r="N188" s="6"/>
      <c r="O188" s="3">
        <v>0.6482</v>
      </c>
      <c r="P188" s="6"/>
      <c r="Q188" s="3">
        <f>VLOOKUP(A188,'Heckington 10'!C$3:F$17,4,0)</f>
        <v>0.62609999999999999</v>
      </c>
      <c r="R188" s="6"/>
      <c r="S188" s="6"/>
      <c r="T188" s="6"/>
      <c r="U188" s="6"/>
      <c r="V188" s="3">
        <v>0.627</v>
      </c>
      <c r="W188" s="6"/>
      <c r="X188" s="6"/>
      <c r="Y188" s="3">
        <v>0.59589999999999999</v>
      </c>
      <c r="Z188" s="3">
        <v>0.67759999999999998</v>
      </c>
      <c r="AA188" s="34"/>
      <c r="AB188" s="12">
        <f t="shared" si="14"/>
        <v>3.8694999999999999</v>
      </c>
      <c r="AC188" s="13">
        <f t="shared" si="28"/>
        <v>386.95</v>
      </c>
      <c r="AD188" s="13">
        <f t="array" ref="AD188">SUM(LARGE(C188:Z188,{1,2,3,4,5,6})*100)</f>
        <v>386.95</v>
      </c>
      <c r="AE188" s="14">
        <f t="shared" si="16"/>
        <v>6</v>
      </c>
      <c r="AF188" s="12">
        <f t="shared" si="24"/>
        <v>0.64491666666666669</v>
      </c>
      <c r="AG188" s="13">
        <f t="shared" si="25"/>
        <v>64.49166666666666</v>
      </c>
      <c r="AH188" s="12">
        <f t="shared" si="26"/>
        <v>0.69469999999999998</v>
      </c>
      <c r="AI188" s="12">
        <f t="shared" si="27"/>
        <v>0.59589999999999999</v>
      </c>
    </row>
    <row r="189" spans="1:35" ht="14.25" customHeight="1">
      <c r="A189" s="4" t="s">
        <v>233</v>
      </c>
      <c r="B189" s="4" t="s">
        <v>36</v>
      </c>
      <c r="C189" s="6"/>
      <c r="D189" s="6"/>
      <c r="E189" s="6"/>
      <c r="F189" s="6"/>
      <c r="G189" s="6"/>
      <c r="H189" s="3">
        <v>0.54920000000000002</v>
      </c>
      <c r="I189" s="6"/>
      <c r="J189" s="3">
        <v>0.58940000000000003</v>
      </c>
      <c r="K189" s="6"/>
      <c r="L189" s="6"/>
      <c r="M189" s="6"/>
      <c r="N189" s="6"/>
      <c r="O189" s="6"/>
      <c r="P189" s="6"/>
      <c r="Q189" s="6"/>
      <c r="R189" s="6"/>
      <c r="S189" s="3">
        <f>VLOOKUP(A189,'Sleaford 10k'!A$2:D$25,4,0)</f>
        <v>0.57689999999999997</v>
      </c>
      <c r="T189" s="6"/>
      <c r="U189" s="6"/>
      <c r="V189" s="6"/>
      <c r="W189" s="6"/>
      <c r="X189" s="6"/>
      <c r="Y189" s="6"/>
      <c r="Z189" s="6"/>
      <c r="AA189" s="34"/>
      <c r="AB189" s="7">
        <f t="shared" si="14"/>
        <v>1.7155</v>
      </c>
      <c r="AC189" s="8">
        <f t="shared" si="28"/>
        <v>171.55</v>
      </c>
      <c r="AD189" s="8" t="e">
        <f t="array" ref="AD189">SUM(LARGE(C189:Z189,{1,2,3,4,5,6})*100)</f>
        <v>#NUM!</v>
      </c>
      <c r="AE189" s="9">
        <f t="shared" si="16"/>
        <v>3</v>
      </c>
      <c r="AF189" s="7">
        <f t="shared" si="24"/>
        <v>0.5718333333333333</v>
      </c>
      <c r="AG189" s="8" t="e">
        <f t="shared" si="25"/>
        <v>#NUM!</v>
      </c>
      <c r="AH189" s="7">
        <f t="shared" si="26"/>
        <v>0.58940000000000003</v>
      </c>
      <c r="AI189" s="7">
        <f t="shared" si="27"/>
        <v>0.54920000000000002</v>
      </c>
    </row>
    <row r="190" spans="1:35" ht="14.25" customHeight="1">
      <c r="A190" s="11" t="s">
        <v>234</v>
      </c>
      <c r="B190" s="11" t="s">
        <v>38</v>
      </c>
      <c r="C190" s="3">
        <v>0.57830000000000004</v>
      </c>
      <c r="D190" s="6"/>
      <c r="E190" s="6"/>
      <c r="F190" s="6"/>
      <c r="G190" s="6"/>
      <c r="H190" s="6"/>
      <c r="I190" s="3">
        <v>0.64500000000000002</v>
      </c>
      <c r="J190" s="6"/>
      <c r="K190" s="3">
        <v>0.6452</v>
      </c>
      <c r="L190" s="6"/>
      <c r="M190" s="6"/>
      <c r="N190" s="6"/>
      <c r="O190" s="3">
        <v>0.65229999999999999</v>
      </c>
      <c r="P190" s="6"/>
      <c r="Q190" s="6"/>
      <c r="R190" s="6"/>
      <c r="S190" s="6"/>
      <c r="T190" s="3">
        <v>0.65739999999999998</v>
      </c>
      <c r="U190" s="6"/>
      <c r="V190" s="6"/>
      <c r="W190" s="6"/>
      <c r="X190" s="6"/>
      <c r="Y190" s="6"/>
      <c r="Z190" s="3">
        <v>0.61409999999999998</v>
      </c>
      <c r="AA190" s="34"/>
      <c r="AB190" s="12">
        <f t="shared" si="14"/>
        <v>3.7923</v>
      </c>
      <c r="AC190" s="13">
        <f t="shared" si="28"/>
        <v>379.23</v>
      </c>
      <c r="AD190" s="13">
        <f t="array" ref="AD190">SUM(LARGE(C190:Z190,{1,2,3,4,5,6})*100)</f>
        <v>379.22999999999996</v>
      </c>
      <c r="AE190" s="14">
        <f t="shared" si="16"/>
        <v>6</v>
      </c>
      <c r="AF190" s="12">
        <f t="shared" si="24"/>
        <v>0.63205</v>
      </c>
      <c r="AG190" s="13">
        <f t="shared" si="25"/>
        <v>63.204999999999991</v>
      </c>
      <c r="AH190" s="12">
        <f t="shared" si="26"/>
        <v>0.65739999999999998</v>
      </c>
      <c r="AI190" s="12">
        <f t="shared" si="27"/>
        <v>0.57830000000000004</v>
      </c>
    </row>
    <row r="191" spans="1:35" ht="14.25" customHeight="1">
      <c r="A191" s="11" t="s">
        <v>236</v>
      </c>
      <c r="B191" s="11" t="s">
        <v>38</v>
      </c>
      <c r="C191" s="6"/>
      <c r="D191" s="6"/>
      <c r="E191" s="6"/>
      <c r="F191" s="6"/>
      <c r="G191" s="6"/>
      <c r="H191" s="3">
        <v>0.6895</v>
      </c>
      <c r="I191" s="6"/>
      <c r="J191" s="6"/>
      <c r="K191" s="3">
        <v>0.81</v>
      </c>
      <c r="L191" s="6"/>
      <c r="M191" s="3">
        <v>0.81940000000000002</v>
      </c>
      <c r="N191" s="6"/>
      <c r="O191" s="3">
        <v>0.80149999999999999</v>
      </c>
      <c r="P191" s="3">
        <v>0.77239999999999998</v>
      </c>
      <c r="Q191" s="3">
        <f>VLOOKUP(A191,'Heckington 10'!C$3:F$17,4,0)</f>
        <v>0.78520000000000001</v>
      </c>
      <c r="R191" s="6"/>
      <c r="S191" s="6"/>
      <c r="T191" s="3">
        <v>0.8</v>
      </c>
      <c r="U191" s="6"/>
      <c r="V191" s="6"/>
      <c r="W191" s="6"/>
      <c r="X191" s="3">
        <v>0.80740000000000001</v>
      </c>
      <c r="Y191" s="6"/>
      <c r="Z191" s="3">
        <v>0.81779999999999997</v>
      </c>
      <c r="AA191" s="34"/>
      <c r="AB191" s="12">
        <f t="shared" si="14"/>
        <v>7.1032000000000002</v>
      </c>
      <c r="AC191" s="13">
        <f t="shared" si="28"/>
        <v>710.32</v>
      </c>
      <c r="AD191" s="13">
        <f t="array" ref="AD191">SUM(LARGE(C191:Z191,{1,2,3,4,5,6})*100)</f>
        <v>485.61</v>
      </c>
      <c r="AE191" s="14">
        <f t="shared" si="16"/>
        <v>9</v>
      </c>
      <c r="AF191" s="12">
        <f t="shared" si="24"/>
        <v>0.78924444444444442</v>
      </c>
      <c r="AG191" s="13">
        <f t="shared" si="25"/>
        <v>80.935000000000002</v>
      </c>
      <c r="AH191" s="12">
        <f t="shared" si="26"/>
        <v>0.81940000000000002</v>
      </c>
      <c r="AI191" s="12">
        <f t="shared" si="27"/>
        <v>0.6895</v>
      </c>
    </row>
    <row r="192" spans="1:35" ht="14.25" customHeight="1">
      <c r="A192" s="11" t="s">
        <v>237</v>
      </c>
      <c r="B192" s="11" t="s">
        <v>38</v>
      </c>
      <c r="C192" s="6"/>
      <c r="D192" s="6"/>
      <c r="E192" s="6"/>
      <c r="F192" s="6"/>
      <c r="G192" s="6"/>
      <c r="H192" s="6"/>
      <c r="I192" s="6"/>
      <c r="J192" s="6"/>
      <c r="K192" s="3">
        <v>0.66159999999999997</v>
      </c>
      <c r="L192" s="6"/>
      <c r="M192" s="6"/>
      <c r="N192" s="6"/>
      <c r="O192" s="38">
        <v>0.6542</v>
      </c>
      <c r="P192" s="6"/>
      <c r="Q192" s="6"/>
      <c r="R192" s="6"/>
      <c r="S192" s="6"/>
      <c r="T192" s="6"/>
      <c r="U192" s="3">
        <v>0.67669999999999997</v>
      </c>
      <c r="V192" s="6"/>
      <c r="W192" s="6"/>
      <c r="X192" s="6"/>
      <c r="Y192" s="6"/>
      <c r="Z192" s="6"/>
      <c r="AA192" s="34"/>
      <c r="AB192" s="12">
        <f t="shared" si="14"/>
        <v>1.9924999999999997</v>
      </c>
      <c r="AC192" s="13">
        <f t="shared" si="28"/>
        <v>199.24999999999997</v>
      </c>
      <c r="AD192" s="13" t="e">
        <f t="array" ref="AD192">SUM(LARGE(C192:Z192,{1,2,3,4,5,6})*100)</f>
        <v>#NUM!</v>
      </c>
      <c r="AE192" s="14">
        <f t="shared" si="16"/>
        <v>3</v>
      </c>
      <c r="AF192" s="12">
        <f t="shared" si="24"/>
        <v>0.66416666666666657</v>
      </c>
      <c r="AG192" s="13" t="e">
        <f t="shared" si="25"/>
        <v>#NUM!</v>
      </c>
      <c r="AH192" s="12">
        <f t="shared" si="26"/>
        <v>0.67669999999999997</v>
      </c>
      <c r="AI192" s="12">
        <f t="shared" si="27"/>
        <v>0.6542</v>
      </c>
    </row>
    <row r="193" spans="1:35" ht="14.25" hidden="1" customHeight="1">
      <c r="A193" s="4" t="s">
        <v>238</v>
      </c>
      <c r="B193" s="4" t="s">
        <v>36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34"/>
      <c r="AB193" s="7">
        <f t="shared" si="14"/>
        <v>0</v>
      </c>
      <c r="AC193" s="8">
        <f t="shared" si="28"/>
        <v>0</v>
      </c>
      <c r="AD193" s="8" t="e">
        <f t="array" ref="AD193">SUM(LARGE(C193:Z193,{1,2,3,4,5,6})*100)</f>
        <v>#NUM!</v>
      </c>
      <c r="AE193" s="9">
        <f t="shared" si="16"/>
        <v>0</v>
      </c>
      <c r="AF193" s="7" t="e">
        <f t="shared" si="24"/>
        <v>#DIV/0!</v>
      </c>
      <c r="AG193" s="8" t="e">
        <f t="shared" si="25"/>
        <v>#NUM!</v>
      </c>
      <c r="AH193" s="7">
        <f t="shared" si="26"/>
        <v>0</v>
      </c>
      <c r="AI193" s="7">
        <f t="shared" si="27"/>
        <v>0</v>
      </c>
    </row>
    <row r="194" spans="1:35" ht="14.25" customHeight="1">
      <c r="A194" s="27" t="s">
        <v>239</v>
      </c>
      <c r="B194" s="27" t="s">
        <v>36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3">
        <v>0.61480000000000001</v>
      </c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2"/>
      <c r="AB194" s="39">
        <f t="shared" si="14"/>
        <v>0.61480000000000001</v>
      </c>
      <c r="AC194" s="23">
        <f t="shared" si="28"/>
        <v>61.480000000000004</v>
      </c>
      <c r="AD194" s="23" t="e">
        <f t="array" ref="AD194">SUM(LARGE(C194:Z194,{1,2,3,4,5,6})*100)</f>
        <v>#NUM!</v>
      </c>
      <c r="AE194" s="40">
        <f t="shared" si="16"/>
        <v>1</v>
      </c>
      <c r="AF194" s="39">
        <f t="shared" si="24"/>
        <v>0.61480000000000001</v>
      </c>
      <c r="AG194" s="23" t="e">
        <f t="shared" si="25"/>
        <v>#NUM!</v>
      </c>
      <c r="AH194" s="39">
        <f t="shared" si="26"/>
        <v>0.61480000000000001</v>
      </c>
      <c r="AI194" s="39">
        <f t="shared" si="27"/>
        <v>0.61480000000000001</v>
      </c>
    </row>
    <row r="195" spans="1:35" ht="14.25" customHeight="1">
      <c r="A195" s="11" t="s">
        <v>240</v>
      </c>
      <c r="B195" s="11" t="s">
        <v>38</v>
      </c>
      <c r="C195" s="6"/>
      <c r="D195" s="6"/>
      <c r="E195" s="6"/>
      <c r="F195" s="6"/>
      <c r="G195" s="6"/>
      <c r="H195" s="6"/>
      <c r="I195" s="6"/>
      <c r="J195" s="3">
        <v>0.48499999999999999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3">
        <v>0.51329999999999998</v>
      </c>
      <c r="Y195" s="6"/>
      <c r="Z195" s="6"/>
      <c r="AA195" s="34"/>
      <c r="AB195" s="12">
        <f t="shared" si="14"/>
        <v>0.99829999999999997</v>
      </c>
      <c r="AC195" s="13">
        <f t="shared" si="28"/>
        <v>99.83</v>
      </c>
      <c r="AD195" s="13" t="e">
        <f t="array" ref="AD195">SUM(LARGE(C195:Z195,{1,2,3,4,5,6})*100)</f>
        <v>#NUM!</v>
      </c>
      <c r="AE195" s="14">
        <f t="shared" si="16"/>
        <v>2</v>
      </c>
      <c r="AF195" s="12">
        <f t="shared" si="24"/>
        <v>0.49914999999999998</v>
      </c>
      <c r="AG195" s="13" t="e">
        <f t="shared" si="25"/>
        <v>#NUM!</v>
      </c>
      <c r="AH195" s="12">
        <f t="shared" si="26"/>
        <v>0.51329999999999998</v>
      </c>
      <c r="AI195" s="12">
        <f t="shared" si="27"/>
        <v>0.48499999999999999</v>
      </c>
    </row>
    <row r="196" spans="1:35" ht="14.25" customHeight="1">
      <c r="A196" s="11" t="s">
        <v>242</v>
      </c>
      <c r="B196" s="11" t="s">
        <v>38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3">
        <v>0.60599999999999998</v>
      </c>
      <c r="U196" s="6"/>
      <c r="V196" s="6"/>
      <c r="W196" s="6"/>
      <c r="X196" s="6"/>
      <c r="Y196" s="6"/>
      <c r="Z196" s="6"/>
      <c r="AA196" s="34"/>
      <c r="AB196" s="12">
        <f t="shared" si="14"/>
        <v>0.60599999999999998</v>
      </c>
      <c r="AC196" s="13">
        <f t="shared" si="28"/>
        <v>60.6</v>
      </c>
      <c r="AD196" s="13" t="e">
        <f t="array" ref="AD196">SUM(LARGE(C196:Z196,{1,2,3,4,5,6})*100)</f>
        <v>#NUM!</v>
      </c>
      <c r="AE196" s="14">
        <f t="shared" si="16"/>
        <v>1</v>
      </c>
      <c r="AF196" s="12">
        <f t="shared" si="24"/>
        <v>0.60599999999999998</v>
      </c>
      <c r="AG196" s="13" t="e">
        <f t="shared" si="25"/>
        <v>#NUM!</v>
      </c>
      <c r="AH196" s="12">
        <f t="shared" si="26"/>
        <v>0.60599999999999998</v>
      </c>
      <c r="AI196" s="12">
        <f t="shared" si="27"/>
        <v>0.60599999999999998</v>
      </c>
    </row>
    <row r="197" spans="1:35" ht="14.25" hidden="1" customHeight="1">
      <c r="A197" s="20" t="s">
        <v>243</v>
      </c>
      <c r="B197" s="4" t="s">
        <v>36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34"/>
      <c r="AB197" s="7">
        <f t="shared" si="14"/>
        <v>0</v>
      </c>
      <c r="AC197" s="8">
        <f t="shared" si="28"/>
        <v>0</v>
      </c>
      <c r="AD197" s="8" t="e">
        <f t="array" ref="AD197">SUM(LARGE(C197:Z197,{1,2,3,4,5,6})*100)</f>
        <v>#NUM!</v>
      </c>
      <c r="AE197" s="9">
        <f t="shared" si="16"/>
        <v>0</v>
      </c>
      <c r="AF197" s="7" t="e">
        <f t="shared" si="24"/>
        <v>#DIV/0!</v>
      </c>
      <c r="AG197" s="8" t="e">
        <f t="shared" si="25"/>
        <v>#NUM!</v>
      </c>
      <c r="AH197" s="7">
        <f t="shared" si="26"/>
        <v>0</v>
      </c>
      <c r="AI197" s="7">
        <f t="shared" si="27"/>
        <v>0</v>
      </c>
    </row>
    <row r="198" spans="1:35" ht="14.25" customHeight="1">
      <c r="A198" s="11" t="s">
        <v>244</v>
      </c>
      <c r="B198" s="11" t="s">
        <v>38</v>
      </c>
      <c r="C198" s="6"/>
      <c r="D198" s="6"/>
      <c r="E198" s="6"/>
      <c r="F198" s="6"/>
      <c r="G198" s="6"/>
      <c r="H198" s="6"/>
      <c r="I198" s="6"/>
      <c r="J198" s="6"/>
      <c r="K198" s="3">
        <v>0.70940000000000003</v>
      </c>
      <c r="L198" s="6"/>
      <c r="M198" s="3">
        <v>0.73650000000000004</v>
      </c>
      <c r="N198" s="16">
        <v>0.72570000000000001</v>
      </c>
      <c r="O198" s="3">
        <v>0.72499999999999998</v>
      </c>
      <c r="P198" s="3">
        <v>0.68159999999999998</v>
      </c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2"/>
      <c r="AB198" s="12">
        <f t="shared" si="14"/>
        <v>3.5781999999999998</v>
      </c>
      <c r="AC198" s="13">
        <f t="shared" si="28"/>
        <v>357.82</v>
      </c>
      <c r="AD198" s="13" t="e">
        <f t="array" ref="AD198">SUM(LARGE(C198:Z198,{1,2,3,4,5,6})*100)</f>
        <v>#NUM!</v>
      </c>
      <c r="AE198" s="14">
        <f t="shared" si="16"/>
        <v>5</v>
      </c>
      <c r="AF198" s="12">
        <f t="shared" si="24"/>
        <v>0.71563999999999994</v>
      </c>
      <c r="AG198" s="13" t="e">
        <f t="shared" si="25"/>
        <v>#NUM!</v>
      </c>
      <c r="AH198" s="12">
        <f t="shared" si="26"/>
        <v>0.73650000000000004</v>
      </c>
      <c r="AI198" s="12">
        <f t="shared" si="27"/>
        <v>0.68159999999999998</v>
      </c>
    </row>
    <row r="199" spans="1:35" ht="14.25" customHeight="1">
      <c r="A199" s="20" t="s">
        <v>245</v>
      </c>
      <c r="B199" s="4" t="s">
        <v>36</v>
      </c>
      <c r="C199" s="6"/>
      <c r="D199" s="6"/>
      <c r="E199" s="6"/>
      <c r="F199" s="6"/>
      <c r="G199" s="6"/>
      <c r="H199" s="6"/>
      <c r="I199" s="16">
        <v>0.43059999999999998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34"/>
      <c r="AB199" s="7">
        <f t="shared" si="14"/>
        <v>0.43059999999999998</v>
      </c>
      <c r="AC199" s="8">
        <f t="shared" si="28"/>
        <v>43.059999999999995</v>
      </c>
      <c r="AD199" s="8" t="e">
        <f t="array" ref="AD199">SUM(LARGE(C199:Z199,{1,2,3,4,5,6})*100)</f>
        <v>#NUM!</v>
      </c>
      <c r="AE199" s="9">
        <f t="shared" si="16"/>
        <v>1</v>
      </c>
      <c r="AF199" s="7">
        <f t="shared" si="24"/>
        <v>0.43059999999999998</v>
      </c>
      <c r="AG199" s="8" t="e">
        <f t="shared" si="25"/>
        <v>#NUM!</v>
      </c>
      <c r="AH199" s="7">
        <f t="shared" si="26"/>
        <v>0.43059999999999998</v>
      </c>
      <c r="AI199" s="7">
        <f t="shared" si="27"/>
        <v>0.43059999999999998</v>
      </c>
    </row>
    <row r="200" spans="1:35" ht="14.25" hidden="1" customHeight="1">
      <c r="A200" s="20" t="s">
        <v>246</v>
      </c>
      <c r="B200" s="4" t="s">
        <v>36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34"/>
      <c r="AB200" s="7">
        <f t="shared" si="14"/>
        <v>0</v>
      </c>
      <c r="AC200" s="8">
        <f t="shared" si="28"/>
        <v>0</v>
      </c>
      <c r="AD200" s="8" t="e">
        <f t="array" ref="AD200">SUM(LARGE(C200:Z200,{1,2,3,4,5,6})*100)</f>
        <v>#NUM!</v>
      </c>
      <c r="AE200" s="9">
        <f t="shared" si="16"/>
        <v>0</v>
      </c>
      <c r="AF200" s="7" t="e">
        <f t="shared" si="24"/>
        <v>#DIV/0!</v>
      </c>
      <c r="AG200" s="8" t="e">
        <f t="shared" si="25"/>
        <v>#NUM!</v>
      </c>
      <c r="AH200" s="7">
        <f t="shared" si="26"/>
        <v>0</v>
      </c>
      <c r="AI200" s="7">
        <f t="shared" si="27"/>
        <v>0</v>
      </c>
    </row>
    <row r="201" spans="1:35" ht="14.25" customHeight="1">
      <c r="A201" s="20" t="s">
        <v>247</v>
      </c>
      <c r="B201" s="4" t="s">
        <v>36</v>
      </c>
      <c r="C201" s="6"/>
      <c r="D201" s="3">
        <v>0.77190000000000003</v>
      </c>
      <c r="E201" s="3">
        <v>0.76359999999999995</v>
      </c>
      <c r="F201" s="6"/>
      <c r="G201" s="6"/>
      <c r="H201" s="6"/>
      <c r="I201" s="6"/>
      <c r="J201" s="3">
        <v>0.81</v>
      </c>
      <c r="K201" s="6"/>
      <c r="L201" s="3">
        <v>0.77769999999999995</v>
      </c>
      <c r="M201" s="3">
        <v>0.78920000000000001</v>
      </c>
      <c r="N201" s="16">
        <v>0.76600000000000001</v>
      </c>
      <c r="O201" s="6"/>
      <c r="P201" s="6"/>
      <c r="Q201" s="6"/>
      <c r="R201" s="6"/>
      <c r="S201" s="6"/>
      <c r="T201" s="3">
        <v>0.77139999999999997</v>
      </c>
      <c r="U201" s="6"/>
      <c r="V201" s="6"/>
      <c r="W201" s="3">
        <f>VLOOKUP(A201,'Derby 10'!A$2:D$12,4,0)</f>
        <v>0.78200000000000003</v>
      </c>
      <c r="X201" s="3">
        <v>0.80289999999999995</v>
      </c>
      <c r="Y201" s="6"/>
      <c r="Z201" s="3">
        <v>0.79920000000000002</v>
      </c>
      <c r="AA201" s="34"/>
      <c r="AB201" s="7">
        <f t="shared" si="14"/>
        <v>7.8338999999999999</v>
      </c>
      <c r="AC201" s="8">
        <f t="shared" si="28"/>
        <v>783.39</v>
      </c>
      <c r="AD201" s="8">
        <f t="array" ref="AD201">SUM(LARGE(C201:Z201,{1,2,3,4,5,6})*100)</f>
        <v>476.09999999999997</v>
      </c>
      <c r="AE201" s="9">
        <f t="shared" si="16"/>
        <v>10</v>
      </c>
      <c r="AF201" s="7">
        <f t="shared" si="24"/>
        <v>0.78339000000000003</v>
      </c>
      <c r="AG201" s="8">
        <f t="shared" si="25"/>
        <v>79.349999999999994</v>
      </c>
      <c r="AH201" s="7">
        <f t="shared" si="26"/>
        <v>0.81</v>
      </c>
      <c r="AI201" s="7">
        <f t="shared" si="27"/>
        <v>0.76359999999999995</v>
      </c>
    </row>
    <row r="202" spans="1:35" ht="14.25" customHeight="1">
      <c r="A202" s="20" t="s">
        <v>248</v>
      </c>
      <c r="B202" s="4" t="s">
        <v>36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3">
        <f>VLOOKUP(A202,'GRC 5k Full'!C$2:I$73,7,0)</f>
        <v>0.47199999999999998</v>
      </c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34"/>
      <c r="AB202" s="7">
        <f t="shared" si="14"/>
        <v>0.47199999999999998</v>
      </c>
      <c r="AC202" s="8">
        <f t="shared" si="28"/>
        <v>47.199999999999996</v>
      </c>
      <c r="AD202" s="8" t="e">
        <f t="array" ref="AD202">SUM(LARGE(C202:Z202,{1,2,3,4,5,6})*100)</f>
        <v>#NUM!</v>
      </c>
      <c r="AE202" s="9">
        <f t="shared" si="16"/>
        <v>1</v>
      </c>
      <c r="AF202" s="7">
        <f t="shared" si="24"/>
        <v>0.47199999999999998</v>
      </c>
      <c r="AG202" s="8" t="e">
        <f t="shared" si="25"/>
        <v>#NUM!</v>
      </c>
      <c r="AH202" s="7">
        <f t="shared" si="26"/>
        <v>0.47199999999999998</v>
      </c>
      <c r="AI202" s="7">
        <f t="shared" si="27"/>
        <v>0.47199999999999998</v>
      </c>
    </row>
    <row r="203" spans="1:35" ht="14.25" hidden="1" customHeight="1">
      <c r="A203" s="4" t="s">
        <v>249</v>
      </c>
      <c r="B203" s="4" t="s">
        <v>36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34"/>
      <c r="AB203" s="7">
        <f t="shared" si="14"/>
        <v>0</v>
      </c>
      <c r="AC203" s="8">
        <f t="shared" si="28"/>
        <v>0</v>
      </c>
      <c r="AD203" s="8" t="e">
        <f t="array" ref="AD203">SUM(LARGE(C203:Z203,{1,2,3,4,5,6})*100)</f>
        <v>#NUM!</v>
      </c>
      <c r="AE203" s="9">
        <f t="shared" si="16"/>
        <v>0</v>
      </c>
      <c r="AF203" s="7" t="e">
        <f t="shared" si="24"/>
        <v>#DIV/0!</v>
      </c>
      <c r="AG203" s="8" t="e">
        <f t="shared" si="25"/>
        <v>#NUM!</v>
      </c>
      <c r="AH203" s="7">
        <f t="shared" si="26"/>
        <v>0</v>
      </c>
      <c r="AI203" s="7">
        <f t="shared" si="27"/>
        <v>0</v>
      </c>
    </row>
    <row r="204" spans="1:35" ht="14.25" customHeight="1">
      <c r="A204" s="21" t="s">
        <v>250</v>
      </c>
      <c r="B204" s="11" t="s">
        <v>38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3">
        <v>0.71140000000000003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41"/>
      <c r="AB204" s="12">
        <f t="shared" si="14"/>
        <v>0.71140000000000003</v>
      </c>
      <c r="AC204" s="13">
        <f t="shared" si="28"/>
        <v>71.14</v>
      </c>
      <c r="AD204" s="13" t="e">
        <f t="array" ref="AD204">SUM(LARGE(C204:Z204,{1,2,3,4,5,6})*100)</f>
        <v>#NUM!</v>
      </c>
      <c r="AE204" s="14">
        <f t="shared" si="16"/>
        <v>1</v>
      </c>
      <c r="AF204" s="12">
        <f t="shared" si="24"/>
        <v>0.71140000000000003</v>
      </c>
      <c r="AG204" s="13" t="e">
        <f t="shared" si="25"/>
        <v>#NUM!</v>
      </c>
      <c r="AH204" s="12">
        <f t="shared" si="26"/>
        <v>0.71140000000000003</v>
      </c>
      <c r="AI204" s="12">
        <f t="shared" si="27"/>
        <v>0.71140000000000003</v>
      </c>
    </row>
    <row r="205" spans="1:35" ht="14.25" hidden="1" customHeight="1">
      <c r="A205" s="21" t="s">
        <v>251</v>
      </c>
      <c r="B205" s="11" t="s">
        <v>38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41"/>
      <c r="AB205" s="12">
        <f t="shared" si="14"/>
        <v>0</v>
      </c>
      <c r="AC205" s="13">
        <f t="shared" si="28"/>
        <v>0</v>
      </c>
      <c r="AD205" s="13" t="e">
        <f t="array" ref="AD205">SUM(LARGE(C205:Z205,{1,2,3,4,5,6})*100)</f>
        <v>#NUM!</v>
      </c>
      <c r="AE205" s="14">
        <f t="shared" si="16"/>
        <v>0</v>
      </c>
      <c r="AF205" s="12" t="e">
        <f t="shared" si="24"/>
        <v>#DIV/0!</v>
      </c>
      <c r="AG205" s="13" t="e">
        <f t="shared" si="25"/>
        <v>#NUM!</v>
      </c>
      <c r="AH205" s="12">
        <f t="shared" si="26"/>
        <v>0</v>
      </c>
      <c r="AI205" s="12">
        <f t="shared" si="27"/>
        <v>0</v>
      </c>
    </row>
    <row r="206" spans="1:35" ht="14.25" customHeight="1">
      <c r="A206" s="20" t="s">
        <v>252</v>
      </c>
      <c r="B206" s="4" t="s">
        <v>36</v>
      </c>
      <c r="C206" s="6"/>
      <c r="D206" s="6"/>
      <c r="E206" s="6"/>
      <c r="F206" s="6"/>
      <c r="G206" s="6"/>
      <c r="H206" s="3">
        <v>0.61539999999999995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3">
        <v>0.42080000000000001</v>
      </c>
      <c r="V206" s="6"/>
      <c r="W206" s="6"/>
      <c r="X206" s="6"/>
      <c r="Y206" s="6"/>
      <c r="Z206" s="6"/>
      <c r="AA206" s="35"/>
      <c r="AB206" s="7">
        <f t="shared" si="14"/>
        <v>1.0362</v>
      </c>
      <c r="AC206" s="8">
        <f t="shared" si="28"/>
        <v>103.62</v>
      </c>
      <c r="AD206" s="8" t="e">
        <f t="array" ref="AD206">SUM(LARGE(C206:Z206,{1,2,3,4,5,6})*100)</f>
        <v>#NUM!</v>
      </c>
      <c r="AE206" s="9">
        <f t="shared" si="16"/>
        <v>2</v>
      </c>
      <c r="AF206" s="7">
        <f t="shared" si="24"/>
        <v>0.5181</v>
      </c>
      <c r="AG206" s="8" t="e">
        <f t="shared" si="25"/>
        <v>#NUM!</v>
      </c>
      <c r="AH206" s="7">
        <f t="shared" si="26"/>
        <v>0.61539999999999995</v>
      </c>
      <c r="AI206" s="7">
        <f t="shared" si="27"/>
        <v>0.42080000000000001</v>
      </c>
    </row>
    <row r="207" spans="1:35" ht="14.25" customHeight="1">
      <c r="A207" s="21" t="s">
        <v>253</v>
      </c>
      <c r="B207" s="11" t="s">
        <v>38</v>
      </c>
      <c r="C207" s="3">
        <v>0.64539999999999997</v>
      </c>
      <c r="D207" s="6"/>
      <c r="E207" s="3">
        <v>0.4743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34"/>
      <c r="AB207" s="12">
        <f t="shared" si="14"/>
        <v>1.1196999999999999</v>
      </c>
      <c r="AC207" s="13">
        <f t="shared" si="28"/>
        <v>111.97</v>
      </c>
      <c r="AD207" s="13" t="e">
        <f t="array" ref="AD207">SUM(LARGE(C207:Z207,{1,2,3,4,5,6})*100)</f>
        <v>#NUM!</v>
      </c>
      <c r="AE207" s="14">
        <f t="shared" si="16"/>
        <v>2</v>
      </c>
      <c r="AF207" s="12">
        <f t="shared" si="24"/>
        <v>0.55984999999999996</v>
      </c>
      <c r="AG207" s="13" t="e">
        <f t="shared" si="25"/>
        <v>#NUM!</v>
      </c>
      <c r="AH207" s="12">
        <f t="shared" si="26"/>
        <v>0.64539999999999997</v>
      </c>
      <c r="AI207" s="12">
        <f t="shared" si="27"/>
        <v>0.4743</v>
      </c>
    </row>
    <row r="208" spans="1:35" ht="14.25" customHeight="1">
      <c r="A208" s="21" t="s">
        <v>254</v>
      </c>
      <c r="B208" s="11" t="s">
        <v>38</v>
      </c>
      <c r="C208" s="6"/>
      <c r="D208" s="6"/>
      <c r="E208" s="6"/>
      <c r="F208" s="6"/>
      <c r="G208" s="6"/>
      <c r="H208" s="6"/>
      <c r="I208" s="6"/>
      <c r="J208" s="6"/>
      <c r="K208" s="3">
        <v>0.47020000000000001</v>
      </c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34"/>
      <c r="AB208" s="12">
        <f t="shared" si="14"/>
        <v>0.47020000000000001</v>
      </c>
      <c r="AC208" s="13">
        <f t="shared" si="28"/>
        <v>47.02</v>
      </c>
      <c r="AD208" s="13" t="e">
        <f t="array" ref="AD208">SUM(LARGE(C208:Z208,{1,2,3,4,5,6})*100)</f>
        <v>#NUM!</v>
      </c>
      <c r="AE208" s="14">
        <f t="shared" si="16"/>
        <v>1</v>
      </c>
      <c r="AF208" s="12">
        <f t="shared" si="24"/>
        <v>0.47020000000000001</v>
      </c>
      <c r="AG208" s="13" t="e">
        <f t="shared" si="25"/>
        <v>#NUM!</v>
      </c>
      <c r="AH208" s="12">
        <f t="shared" si="26"/>
        <v>0.47020000000000001</v>
      </c>
      <c r="AI208" s="12">
        <f t="shared" si="27"/>
        <v>0.47020000000000001</v>
      </c>
    </row>
    <row r="209" spans="1:35" ht="14.25" customHeight="1">
      <c r="A209" s="21" t="s">
        <v>255</v>
      </c>
      <c r="B209" s="11" t="s">
        <v>38</v>
      </c>
      <c r="C209" s="6"/>
      <c r="D209" s="6"/>
      <c r="E209" s="6"/>
      <c r="F209" s="6"/>
      <c r="G209" s="6"/>
      <c r="H209" s="3">
        <v>0.51219999999999999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34"/>
      <c r="AB209" s="12">
        <f t="shared" si="14"/>
        <v>0.51219999999999999</v>
      </c>
      <c r="AC209" s="13">
        <f t="shared" si="28"/>
        <v>51.22</v>
      </c>
      <c r="AD209" s="13" t="e">
        <f t="array" ref="AD209">SUM(LARGE(C209:Z209,{1,2,3,4,5,6})*100)</f>
        <v>#NUM!</v>
      </c>
      <c r="AE209" s="14">
        <f t="shared" si="16"/>
        <v>1</v>
      </c>
      <c r="AF209" s="12">
        <f t="shared" si="24"/>
        <v>0.51219999999999999</v>
      </c>
      <c r="AG209" s="13" t="e">
        <f t="shared" si="25"/>
        <v>#NUM!</v>
      </c>
      <c r="AH209" s="12">
        <f t="shared" si="26"/>
        <v>0.51219999999999999</v>
      </c>
      <c r="AI209" s="12">
        <f t="shared" si="27"/>
        <v>0.51219999999999999</v>
      </c>
    </row>
    <row r="210" spans="1:35" ht="14.25" hidden="1" customHeight="1">
      <c r="A210" s="20" t="s">
        <v>256</v>
      </c>
      <c r="B210" s="4" t="s">
        <v>36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34"/>
      <c r="AB210" s="7">
        <f t="shared" si="14"/>
        <v>0</v>
      </c>
      <c r="AC210" s="8">
        <f t="shared" si="28"/>
        <v>0</v>
      </c>
      <c r="AD210" s="8" t="e">
        <f t="array" ref="AD210">SUM(LARGE(C210:Z210,{1,2,3,4,5,6})*100)</f>
        <v>#NUM!</v>
      </c>
      <c r="AE210" s="9">
        <f t="shared" si="16"/>
        <v>0</v>
      </c>
      <c r="AF210" s="7" t="e">
        <f t="shared" si="24"/>
        <v>#DIV/0!</v>
      </c>
      <c r="AG210" s="8" t="e">
        <f t="shared" si="25"/>
        <v>#NUM!</v>
      </c>
      <c r="AH210" s="7">
        <f t="shared" si="26"/>
        <v>0</v>
      </c>
      <c r="AI210" s="7">
        <f t="shared" si="27"/>
        <v>0</v>
      </c>
    </row>
    <row r="211" spans="1:35" ht="14.25" hidden="1" customHeight="1">
      <c r="A211" s="20" t="s">
        <v>257</v>
      </c>
      <c r="B211" s="4" t="s">
        <v>36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34"/>
      <c r="AB211" s="7">
        <f t="shared" si="14"/>
        <v>0</v>
      </c>
      <c r="AC211" s="8">
        <f t="shared" si="28"/>
        <v>0</v>
      </c>
      <c r="AD211" s="8" t="e">
        <f t="array" ref="AD211">SUM(LARGE(C211:Z211,{1,2,3,4,5,6})*100)</f>
        <v>#NUM!</v>
      </c>
      <c r="AE211" s="9">
        <f t="shared" si="16"/>
        <v>0</v>
      </c>
      <c r="AF211" s="7" t="e">
        <f t="shared" si="24"/>
        <v>#DIV/0!</v>
      </c>
      <c r="AG211" s="8" t="e">
        <f t="shared" si="25"/>
        <v>#NUM!</v>
      </c>
      <c r="AH211" s="7">
        <f t="shared" si="26"/>
        <v>0</v>
      </c>
      <c r="AI211" s="7">
        <f t="shared" si="27"/>
        <v>0</v>
      </c>
    </row>
    <row r="212" spans="1:35" ht="14.25" hidden="1" customHeight="1">
      <c r="A212" s="20" t="s">
        <v>258</v>
      </c>
      <c r="B212" s="4" t="s">
        <v>36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34"/>
      <c r="AB212" s="7">
        <f t="shared" si="14"/>
        <v>0</v>
      </c>
      <c r="AC212" s="8">
        <f t="shared" si="28"/>
        <v>0</v>
      </c>
      <c r="AD212" s="8" t="e">
        <f t="array" ref="AD212">SUM(LARGE(C212:Z212,{1,2,3,4,5,6})*100)</f>
        <v>#NUM!</v>
      </c>
      <c r="AE212" s="9">
        <f t="shared" si="16"/>
        <v>0</v>
      </c>
      <c r="AF212" s="7" t="e">
        <f t="shared" si="24"/>
        <v>#DIV/0!</v>
      </c>
      <c r="AG212" s="8" t="e">
        <f t="shared" si="25"/>
        <v>#NUM!</v>
      </c>
      <c r="AH212" s="7">
        <f t="shared" si="26"/>
        <v>0</v>
      </c>
      <c r="AI212" s="7">
        <f t="shared" si="27"/>
        <v>0</v>
      </c>
    </row>
    <row r="213" spans="1:35" ht="14.25" customHeight="1">
      <c r="A213" s="21" t="s">
        <v>259</v>
      </c>
      <c r="B213" s="11" t="s">
        <v>38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3">
        <v>0.61770000000000003</v>
      </c>
      <c r="P213" s="3">
        <v>0.68629999999999991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34"/>
      <c r="AB213" s="12">
        <f t="shared" si="14"/>
        <v>1.3039999999999998</v>
      </c>
      <c r="AC213" s="13">
        <f t="shared" si="28"/>
        <v>130.39999999999998</v>
      </c>
      <c r="AD213" s="13" t="e">
        <f t="array" ref="AD213">SUM(LARGE(C213:Z213,{1,2,3,4,5,6})*100)</f>
        <v>#NUM!</v>
      </c>
      <c r="AE213" s="14">
        <f t="shared" si="16"/>
        <v>2</v>
      </c>
      <c r="AF213" s="12">
        <f t="shared" si="24"/>
        <v>0.65199999999999991</v>
      </c>
      <c r="AG213" s="13" t="e">
        <f t="shared" si="25"/>
        <v>#NUM!</v>
      </c>
      <c r="AH213" s="12">
        <f t="shared" si="26"/>
        <v>0.68629999999999991</v>
      </c>
      <c r="AI213" s="12">
        <f t="shared" si="27"/>
        <v>0.61770000000000003</v>
      </c>
    </row>
    <row r="214" spans="1:35" ht="14.25" customHeight="1">
      <c r="A214" s="21" t="s">
        <v>260</v>
      </c>
      <c r="B214" s="11" t="s">
        <v>38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3">
        <v>0.57509999999999994</v>
      </c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34"/>
      <c r="AB214" s="12">
        <f t="shared" si="14"/>
        <v>0.57509999999999994</v>
      </c>
      <c r="AC214" s="13">
        <f t="shared" si="28"/>
        <v>57.509999999999991</v>
      </c>
      <c r="AD214" s="13" t="e">
        <f t="array" ref="AD214">SUM(LARGE(C214:Z214,{1,2,3,4,5,6})*100)</f>
        <v>#NUM!</v>
      </c>
      <c r="AE214" s="14">
        <f t="shared" si="16"/>
        <v>1</v>
      </c>
      <c r="AF214" s="12">
        <f t="shared" si="24"/>
        <v>0.57509999999999994</v>
      </c>
      <c r="AG214" s="13" t="e">
        <f t="shared" si="25"/>
        <v>#NUM!</v>
      </c>
      <c r="AH214" s="12">
        <f t="shared" si="26"/>
        <v>0.57509999999999994</v>
      </c>
      <c r="AI214" s="12">
        <f t="shared" si="27"/>
        <v>0.57509999999999994</v>
      </c>
    </row>
    <row r="215" spans="1:35" ht="14.25" hidden="1" customHeight="1">
      <c r="A215" s="21" t="s">
        <v>261</v>
      </c>
      <c r="B215" s="11" t="s">
        <v>38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34"/>
      <c r="AB215" s="12">
        <f t="shared" si="14"/>
        <v>0</v>
      </c>
      <c r="AC215" s="13">
        <f t="shared" si="28"/>
        <v>0</v>
      </c>
      <c r="AD215" s="13" t="e">
        <f t="array" ref="AD215">SUM(LARGE(C215:Z215,{1,2,3,4,5,6})*100)</f>
        <v>#NUM!</v>
      </c>
      <c r="AE215" s="14">
        <f t="shared" si="16"/>
        <v>0</v>
      </c>
      <c r="AF215" s="12" t="e">
        <f t="shared" si="24"/>
        <v>#DIV/0!</v>
      </c>
      <c r="AG215" s="13" t="e">
        <f t="shared" si="25"/>
        <v>#NUM!</v>
      </c>
      <c r="AH215" s="12">
        <f t="shared" si="26"/>
        <v>0</v>
      </c>
      <c r="AI215" s="12">
        <f t="shared" si="27"/>
        <v>0</v>
      </c>
    </row>
    <row r="216" spans="1:35" ht="14.25" customHeight="1">
      <c r="A216" s="21" t="s">
        <v>262</v>
      </c>
      <c r="B216" s="11" t="s">
        <v>38</v>
      </c>
      <c r="C216" s="6"/>
      <c r="D216" s="6"/>
      <c r="E216" s="6"/>
      <c r="F216" s="6"/>
      <c r="G216" s="6"/>
      <c r="H216" s="6"/>
      <c r="I216" s="6"/>
      <c r="J216" s="6"/>
      <c r="K216" s="3">
        <v>0.63870000000000005</v>
      </c>
      <c r="L216" s="3">
        <v>0.60799999999999998</v>
      </c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41"/>
      <c r="AB216" s="12">
        <f t="shared" si="14"/>
        <v>1.2467000000000001</v>
      </c>
      <c r="AC216" s="13">
        <f t="shared" si="28"/>
        <v>124.67000000000002</v>
      </c>
      <c r="AD216" s="13" t="e">
        <f t="array" ref="AD216">SUM(LARGE(C216:Z216,{1,2,3,4,5,6})*100)</f>
        <v>#NUM!</v>
      </c>
      <c r="AE216" s="14">
        <f t="shared" si="16"/>
        <v>2</v>
      </c>
      <c r="AF216" s="12">
        <f t="shared" si="24"/>
        <v>0.62335000000000007</v>
      </c>
      <c r="AG216" s="13" t="e">
        <f t="shared" si="25"/>
        <v>#NUM!</v>
      </c>
      <c r="AH216" s="12">
        <f t="shared" si="26"/>
        <v>0.63870000000000005</v>
      </c>
      <c r="AI216" s="12">
        <f t="shared" si="27"/>
        <v>0.60799999999999998</v>
      </c>
    </row>
    <row r="217" spans="1:35" ht="14.25" hidden="1" customHeight="1">
      <c r="A217" s="21" t="s">
        <v>263</v>
      </c>
      <c r="B217" s="11" t="s">
        <v>38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34"/>
      <c r="AB217" s="12">
        <f t="shared" si="14"/>
        <v>0</v>
      </c>
      <c r="AC217" s="13">
        <f t="shared" si="28"/>
        <v>0</v>
      </c>
      <c r="AD217" s="13" t="e">
        <f t="array" ref="AD217">SUM(LARGE(C217:Z217,{1,2,3,4,5,6})*100)</f>
        <v>#NUM!</v>
      </c>
      <c r="AE217" s="14">
        <f t="shared" si="16"/>
        <v>0</v>
      </c>
      <c r="AF217" s="12" t="e">
        <f t="shared" si="24"/>
        <v>#DIV/0!</v>
      </c>
      <c r="AG217" s="13" t="e">
        <f t="shared" si="25"/>
        <v>#NUM!</v>
      </c>
      <c r="AH217" s="12">
        <f t="shared" si="26"/>
        <v>0</v>
      </c>
      <c r="AI217" s="12">
        <f t="shared" si="27"/>
        <v>0</v>
      </c>
    </row>
    <row r="218" spans="1:35" ht="14.25" customHeight="1">
      <c r="A218" s="20" t="s">
        <v>264</v>
      </c>
      <c r="B218" s="4" t="s">
        <v>36</v>
      </c>
      <c r="C218" s="6"/>
      <c r="D218" s="6"/>
      <c r="E218" s="6"/>
      <c r="F218" s="6"/>
      <c r="G218" s="6"/>
      <c r="H218" s="6"/>
      <c r="I218" s="6"/>
      <c r="J218" s="6"/>
      <c r="K218" s="3">
        <v>0.61250000000000004</v>
      </c>
      <c r="L218" s="6"/>
      <c r="M218" s="6"/>
      <c r="N218" s="6"/>
      <c r="O218" s="3">
        <v>0.60009999999999997</v>
      </c>
      <c r="P218" s="6"/>
      <c r="Q218" s="6"/>
      <c r="R218" s="6"/>
      <c r="S218" s="6"/>
      <c r="T218" s="6"/>
      <c r="U218" s="6"/>
      <c r="V218" s="6"/>
      <c r="W218" s="6"/>
      <c r="X218" s="3">
        <v>0.5998</v>
      </c>
      <c r="Y218" s="6"/>
      <c r="Z218" s="6"/>
      <c r="AA218" s="34"/>
      <c r="AB218" s="7">
        <f t="shared" si="14"/>
        <v>1.8124000000000002</v>
      </c>
      <c r="AC218" s="8">
        <f t="shared" si="28"/>
        <v>181.24</v>
      </c>
      <c r="AD218" s="8" t="e">
        <f t="array" ref="AD218">SUM(LARGE(C218:Z218,{1,2,3,4,5,6})*100)</f>
        <v>#NUM!</v>
      </c>
      <c r="AE218" s="9">
        <f t="shared" si="16"/>
        <v>3</v>
      </c>
      <c r="AF218" s="7">
        <f t="shared" si="24"/>
        <v>0.60413333333333341</v>
      </c>
      <c r="AG218" s="8" t="e">
        <f t="shared" si="25"/>
        <v>#NUM!</v>
      </c>
      <c r="AH218" s="7">
        <f t="shared" si="26"/>
        <v>0.61250000000000004</v>
      </c>
      <c r="AI218" s="7">
        <f t="shared" si="27"/>
        <v>0.5998</v>
      </c>
    </row>
    <row r="219" spans="1:35" ht="14.25" hidden="1" customHeight="1">
      <c r="A219" s="20" t="s">
        <v>266</v>
      </c>
      <c r="B219" s="4" t="s">
        <v>36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34"/>
      <c r="AB219" s="7">
        <f t="shared" si="14"/>
        <v>0</v>
      </c>
      <c r="AC219" s="8">
        <f t="shared" si="28"/>
        <v>0</v>
      </c>
      <c r="AD219" s="9" t="e">
        <f t="array" ref="AD219">SUM(LARGE(C219:Z219,{1,2,3,4,5,6})*100)</f>
        <v>#NUM!</v>
      </c>
      <c r="AE219" s="9">
        <f t="shared" si="16"/>
        <v>0</v>
      </c>
      <c r="AF219" s="7" t="e">
        <f t="shared" si="24"/>
        <v>#DIV/0!</v>
      </c>
      <c r="AG219" s="8" t="e">
        <f t="shared" si="25"/>
        <v>#NUM!</v>
      </c>
      <c r="AH219" s="7">
        <f t="shared" si="26"/>
        <v>0</v>
      </c>
      <c r="AI219" s="7">
        <f t="shared" si="27"/>
        <v>0</v>
      </c>
    </row>
    <row r="220" spans="1:35" ht="14.25" customHeight="1">
      <c r="A220" s="20" t="s">
        <v>267</v>
      </c>
      <c r="B220" s="4" t="s">
        <v>36</v>
      </c>
      <c r="C220" s="6"/>
      <c r="D220" s="6"/>
      <c r="E220" s="6"/>
      <c r="F220" s="6"/>
      <c r="G220" s="6"/>
      <c r="H220" s="6"/>
      <c r="I220" s="3">
        <v>0.61919999999999997</v>
      </c>
      <c r="J220" s="6"/>
      <c r="K220" s="6"/>
      <c r="L220" s="6"/>
      <c r="M220" s="6"/>
      <c r="N220" s="6"/>
      <c r="O220" s="3">
        <v>0.64480000000000004</v>
      </c>
      <c r="P220" s="3">
        <v>0.57089999999999996</v>
      </c>
      <c r="Q220" s="6"/>
      <c r="R220" s="6"/>
      <c r="S220" s="6"/>
      <c r="T220" s="3">
        <v>0.65939999999999999</v>
      </c>
      <c r="U220" s="3">
        <v>0.62019999999999997</v>
      </c>
      <c r="V220" s="6"/>
      <c r="W220" s="6"/>
      <c r="X220" s="6"/>
      <c r="Y220" s="6"/>
      <c r="Z220" s="3">
        <v>0.63539999999999996</v>
      </c>
      <c r="AA220" s="34"/>
      <c r="AB220" s="7">
        <f t="shared" si="14"/>
        <v>3.7499000000000002</v>
      </c>
      <c r="AC220" s="8">
        <f t="shared" si="28"/>
        <v>374.99</v>
      </c>
      <c r="AD220" s="8">
        <f t="array" ref="AD220">SUM(LARGE(C220:Z220,{1,2,3,4,5,6})*100)</f>
        <v>374.99</v>
      </c>
      <c r="AE220" s="9">
        <f t="shared" si="16"/>
        <v>6</v>
      </c>
      <c r="AF220" s="7">
        <f t="shared" si="24"/>
        <v>0.62498333333333334</v>
      </c>
      <c r="AG220" s="8">
        <f t="shared" si="25"/>
        <v>62.498333333333335</v>
      </c>
      <c r="AH220" s="7">
        <f t="shared" si="26"/>
        <v>0.65939999999999999</v>
      </c>
      <c r="AI220" s="7">
        <f t="shared" si="27"/>
        <v>0.57089999999999996</v>
      </c>
    </row>
    <row r="221" spans="1:35" ht="14.25" hidden="1" customHeight="1">
      <c r="A221" s="21" t="s">
        <v>268</v>
      </c>
      <c r="B221" s="11" t="s">
        <v>38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42"/>
      <c r="AB221" s="12">
        <f t="shared" si="14"/>
        <v>0</v>
      </c>
      <c r="AC221" s="13">
        <f t="shared" si="28"/>
        <v>0</v>
      </c>
      <c r="AD221" s="12" t="e">
        <f t="array" ref="AD221">SUM(LARGE(C221:Z221,{1,2,3,4,5,6})*100)</f>
        <v>#NUM!</v>
      </c>
      <c r="AE221" s="14">
        <f t="shared" si="16"/>
        <v>0</v>
      </c>
      <c r="AF221" s="12" t="e">
        <f t="shared" si="24"/>
        <v>#DIV/0!</v>
      </c>
      <c r="AG221" s="12" t="e">
        <f t="shared" si="25"/>
        <v>#NUM!</v>
      </c>
      <c r="AH221" s="12">
        <f t="shared" si="26"/>
        <v>0</v>
      </c>
      <c r="AI221" s="12">
        <f t="shared" si="27"/>
        <v>0</v>
      </c>
    </row>
    <row r="222" spans="1:35" ht="14.25" customHeight="1">
      <c r="A222" s="21" t="s">
        <v>269</v>
      </c>
      <c r="B222" s="11" t="s">
        <v>38</v>
      </c>
      <c r="C222" s="6"/>
      <c r="D222" s="6"/>
      <c r="E222" s="6"/>
      <c r="F222" s="6"/>
      <c r="G222" s="6"/>
      <c r="H222" s="6"/>
      <c r="I222" s="6"/>
      <c r="J222" s="6"/>
      <c r="K222" s="3">
        <v>0.69769999999999999</v>
      </c>
      <c r="L222" s="6"/>
      <c r="M222" s="3">
        <v>0.68430000000000002</v>
      </c>
      <c r="N222" s="16">
        <v>0.68479999999999996</v>
      </c>
      <c r="O222" s="3">
        <v>0.68710000000000004</v>
      </c>
      <c r="P222" s="6"/>
      <c r="Q222" s="6"/>
      <c r="R222" s="3">
        <v>0.6794</v>
      </c>
      <c r="S222" s="6"/>
      <c r="T222" s="6"/>
      <c r="U222" s="6"/>
      <c r="V222" s="6"/>
      <c r="W222" s="6"/>
      <c r="X222" s="6"/>
      <c r="Y222" s="6"/>
      <c r="Z222" s="6"/>
      <c r="AA222" s="34"/>
      <c r="AB222" s="12">
        <f t="shared" si="14"/>
        <v>3.4333</v>
      </c>
      <c r="AC222" s="13">
        <f t="shared" si="28"/>
        <v>343.33</v>
      </c>
      <c r="AD222" s="13" t="e">
        <f t="array" ref="AD222">SUM(LARGE(C222:Z222,{1,2,3,4,5,6})*100)</f>
        <v>#NUM!</v>
      </c>
      <c r="AE222" s="14">
        <f t="shared" si="16"/>
        <v>5</v>
      </c>
      <c r="AF222" s="12">
        <f t="shared" si="24"/>
        <v>0.68666000000000005</v>
      </c>
      <c r="AG222" s="13" t="e">
        <f t="shared" si="25"/>
        <v>#NUM!</v>
      </c>
      <c r="AH222" s="12">
        <f t="shared" si="26"/>
        <v>0.69769999999999999</v>
      </c>
      <c r="AI222" s="12">
        <f t="shared" si="27"/>
        <v>0.6794</v>
      </c>
    </row>
    <row r="223" spans="1:35" ht="14.25" customHeight="1">
      <c r="A223" s="21" t="s">
        <v>270</v>
      </c>
      <c r="B223" s="1" t="s">
        <v>38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3">
        <f>VLOOKUP(A223,'GRC 5k Full'!C$2:I$73,7,0)</f>
        <v>0.50270000000000004</v>
      </c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B223" s="7">
        <f t="shared" si="14"/>
        <v>0.50270000000000004</v>
      </c>
      <c r="AC223" s="8">
        <f t="shared" si="28"/>
        <v>50.27</v>
      </c>
      <c r="AD223" s="8" t="e">
        <f t="array" ref="AD223">SUM(LARGE(C223:Z223,{1,2,3,4,5,6})*100)</f>
        <v>#NUM!</v>
      </c>
      <c r="AE223" s="9">
        <f t="shared" si="16"/>
        <v>1</v>
      </c>
      <c r="AF223" s="7">
        <f t="shared" si="24"/>
        <v>0.50270000000000004</v>
      </c>
      <c r="AG223" s="8" t="e">
        <f t="shared" si="25"/>
        <v>#NUM!</v>
      </c>
      <c r="AH223" s="7">
        <f t="shared" si="26"/>
        <v>0.50270000000000004</v>
      </c>
      <c r="AI223" s="7">
        <f t="shared" si="27"/>
        <v>0.50270000000000004</v>
      </c>
    </row>
    <row r="224" spans="1:35" ht="14.25" customHeight="1">
      <c r="A224" s="21" t="s">
        <v>271</v>
      </c>
      <c r="B224" s="11" t="s">
        <v>38</v>
      </c>
      <c r="C224" s="6"/>
      <c r="D224" s="6"/>
      <c r="E224" s="6"/>
      <c r="F224" s="6"/>
      <c r="G224" s="6"/>
      <c r="H224" s="6"/>
      <c r="I224" s="6"/>
      <c r="J224" s="3">
        <v>0.71750000000000003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34"/>
      <c r="AB224" s="12">
        <f t="shared" si="14"/>
        <v>0.71750000000000003</v>
      </c>
      <c r="AC224" s="13">
        <f t="shared" si="28"/>
        <v>71.75</v>
      </c>
      <c r="AD224" s="13" t="e">
        <f t="array" ref="AD224">SUM(LARGE(C224:Z224,{1,2,3,4,5,6})*100)</f>
        <v>#NUM!</v>
      </c>
      <c r="AE224" s="14">
        <f t="shared" si="16"/>
        <v>1</v>
      </c>
      <c r="AF224" s="12">
        <f t="shared" si="24"/>
        <v>0.71750000000000003</v>
      </c>
      <c r="AG224" s="13" t="e">
        <f t="shared" si="25"/>
        <v>#NUM!</v>
      </c>
      <c r="AH224" s="12">
        <f t="shared" si="26"/>
        <v>0.71750000000000003</v>
      </c>
      <c r="AI224" s="12">
        <f t="shared" si="27"/>
        <v>0.71750000000000003</v>
      </c>
    </row>
    <row r="225" spans="1:35" ht="14.25" customHeight="1">
      <c r="A225" s="20" t="s">
        <v>272</v>
      </c>
      <c r="B225" s="27" t="s">
        <v>36</v>
      </c>
      <c r="C225" s="6"/>
      <c r="D225" s="6"/>
      <c r="E225" s="6"/>
      <c r="F225" s="6"/>
      <c r="G225" s="6"/>
      <c r="H225" s="6"/>
      <c r="I225" s="3">
        <v>0.61339999999999995</v>
      </c>
      <c r="J225" s="6"/>
      <c r="K225" s="6"/>
      <c r="L225" s="6"/>
      <c r="M225" s="6"/>
      <c r="N225" s="6"/>
      <c r="O225" s="6"/>
      <c r="P225" s="6"/>
      <c r="Q225" s="6"/>
      <c r="R225" s="6"/>
      <c r="S225" s="3">
        <f>VLOOKUP(A225,'Sleaford 10k'!A$2:D$25,4,0)</f>
        <v>0.60940000000000005</v>
      </c>
      <c r="T225" s="6"/>
      <c r="U225" s="6"/>
      <c r="V225" s="6"/>
      <c r="W225" s="6"/>
      <c r="X225" s="3">
        <v>0.6381</v>
      </c>
      <c r="Y225" s="6"/>
      <c r="Z225" s="3">
        <v>0.64580000000000004</v>
      </c>
      <c r="AA225" s="2"/>
      <c r="AB225" s="43">
        <f t="shared" si="14"/>
        <v>2.5066999999999999</v>
      </c>
      <c r="AC225" s="44">
        <f t="shared" si="28"/>
        <v>250.67</v>
      </c>
      <c r="AD225" s="44" t="e">
        <f t="array" ref="AD225">SUM(LARGE(C225:Z225,{1,2,3,4,5,6})*100)</f>
        <v>#NUM!</v>
      </c>
      <c r="AE225" s="45">
        <f t="shared" si="16"/>
        <v>4</v>
      </c>
      <c r="AF225" s="43">
        <f t="shared" si="24"/>
        <v>0.62667499999999998</v>
      </c>
      <c r="AG225" s="44" t="e">
        <f t="shared" si="25"/>
        <v>#NUM!</v>
      </c>
      <c r="AH225" s="43">
        <f t="shared" si="26"/>
        <v>0.64580000000000004</v>
      </c>
      <c r="AI225" s="43">
        <f t="shared" si="27"/>
        <v>0.60940000000000005</v>
      </c>
    </row>
    <row r="226" spans="1:35" ht="14.25" customHeight="1">
      <c r="A226" s="20" t="s">
        <v>273</v>
      </c>
      <c r="B226" s="4" t="s">
        <v>36</v>
      </c>
      <c r="C226" s="6"/>
      <c r="D226" s="6"/>
      <c r="E226" s="6"/>
      <c r="F226" s="6"/>
      <c r="G226" s="6"/>
      <c r="H226" s="6"/>
      <c r="I226" s="3">
        <v>0.55649999999999999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34"/>
      <c r="AB226" s="7">
        <f t="shared" si="14"/>
        <v>0.55649999999999999</v>
      </c>
      <c r="AC226" s="8">
        <f t="shared" si="28"/>
        <v>55.65</v>
      </c>
      <c r="AD226" s="8" t="e">
        <f t="array" ref="AD226">SUM(LARGE(C226:Z226,{1,2,3,4,5,6})*100)</f>
        <v>#NUM!</v>
      </c>
      <c r="AE226" s="9">
        <f t="shared" si="16"/>
        <v>1</v>
      </c>
      <c r="AF226" s="7">
        <f t="shared" si="24"/>
        <v>0.55649999999999999</v>
      </c>
      <c r="AG226" s="8" t="e">
        <f t="shared" si="25"/>
        <v>#NUM!</v>
      </c>
      <c r="AH226" s="7">
        <f t="shared" si="26"/>
        <v>0.55649999999999999</v>
      </c>
      <c r="AI226" s="7">
        <f t="shared" si="27"/>
        <v>0.55649999999999999</v>
      </c>
    </row>
    <row r="227" spans="1:35" ht="14.25" customHeight="1">
      <c r="A227" s="20" t="s">
        <v>274</v>
      </c>
      <c r="B227" s="4" t="s">
        <v>36</v>
      </c>
      <c r="C227" s="6"/>
      <c r="D227" s="6"/>
      <c r="E227" s="6"/>
      <c r="F227" s="6"/>
      <c r="G227" s="6"/>
      <c r="H227" s="6"/>
      <c r="I227" s="3">
        <v>0.62939999999999996</v>
      </c>
      <c r="J227" s="6"/>
      <c r="K227" s="3">
        <v>0.65849999999999997</v>
      </c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34"/>
      <c r="AB227" s="7">
        <f t="shared" si="14"/>
        <v>1.2879</v>
      </c>
      <c r="AC227" s="8">
        <f t="shared" si="28"/>
        <v>128.79</v>
      </c>
      <c r="AD227" s="9" t="e">
        <f t="array" ref="AD227">SUM(LARGE(C227:Z227,{1,2,3,4,5,6})*100)</f>
        <v>#NUM!</v>
      </c>
      <c r="AE227" s="9">
        <f t="shared" si="16"/>
        <v>2</v>
      </c>
      <c r="AF227" s="7">
        <f t="shared" si="24"/>
        <v>0.64395000000000002</v>
      </c>
      <c r="AG227" s="7" t="e">
        <f t="shared" si="25"/>
        <v>#NUM!</v>
      </c>
      <c r="AH227" s="7">
        <f t="shared" si="26"/>
        <v>0.65849999999999997</v>
      </c>
      <c r="AI227" s="7">
        <f t="shared" si="27"/>
        <v>0.62939999999999996</v>
      </c>
    </row>
    <row r="228" spans="1:35" ht="14.25" customHeight="1">
      <c r="A228" s="20" t="s">
        <v>275</v>
      </c>
      <c r="B228" s="4" t="s">
        <v>36</v>
      </c>
      <c r="C228" s="6"/>
      <c r="D228" s="6"/>
      <c r="E228" s="6"/>
      <c r="F228" s="6"/>
      <c r="G228" s="6"/>
      <c r="H228" s="6"/>
      <c r="I228" s="6"/>
      <c r="J228" s="6"/>
      <c r="K228" s="3">
        <v>0.61809999999999998</v>
      </c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34"/>
      <c r="AB228" s="7">
        <f t="shared" si="14"/>
        <v>0.61809999999999998</v>
      </c>
      <c r="AC228" s="9">
        <f t="shared" si="28"/>
        <v>61.809999999999995</v>
      </c>
      <c r="AD228" s="9" t="e">
        <f t="array" ref="AD228">SUM(LARGE(C228:Z228,{1,2,3,4,5,6})*100)</f>
        <v>#NUM!</v>
      </c>
      <c r="AE228" s="9">
        <f t="shared" si="16"/>
        <v>1</v>
      </c>
      <c r="AF228" s="7">
        <f t="shared" si="24"/>
        <v>0.61809999999999998</v>
      </c>
      <c r="AG228" s="7" t="e">
        <f t="shared" si="25"/>
        <v>#NUM!</v>
      </c>
      <c r="AH228" s="7">
        <f t="shared" si="26"/>
        <v>0.61809999999999998</v>
      </c>
      <c r="AI228" s="7">
        <f t="shared" si="27"/>
        <v>0.61809999999999998</v>
      </c>
    </row>
    <row r="229" spans="1:35" ht="14.25" hidden="1" customHeight="1">
      <c r="A229" s="20" t="s">
        <v>276</v>
      </c>
      <c r="B229" s="4" t="s">
        <v>36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34"/>
      <c r="AB229" s="7">
        <f t="shared" si="14"/>
        <v>0</v>
      </c>
      <c r="AC229" s="8">
        <f t="shared" si="28"/>
        <v>0</v>
      </c>
      <c r="AD229" s="8" t="e">
        <f t="array" ref="AD229">SUM(LARGE(C229:Z229,{1,2,3,4,5,6})*100)</f>
        <v>#NUM!</v>
      </c>
      <c r="AE229" s="9">
        <f t="shared" si="16"/>
        <v>0</v>
      </c>
      <c r="AF229" s="7" t="e">
        <f t="shared" si="24"/>
        <v>#DIV/0!</v>
      </c>
      <c r="AG229" s="8" t="e">
        <f t="shared" si="25"/>
        <v>#NUM!</v>
      </c>
      <c r="AH229" s="7">
        <f t="shared" si="26"/>
        <v>0</v>
      </c>
      <c r="AI229" s="7">
        <f t="shared" si="27"/>
        <v>0</v>
      </c>
    </row>
    <row r="230" spans="1:35" ht="14.25" hidden="1" customHeight="1">
      <c r="A230" s="20" t="s">
        <v>277</v>
      </c>
      <c r="B230" s="4" t="s">
        <v>36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34"/>
      <c r="AB230" s="7">
        <f t="shared" si="14"/>
        <v>0</v>
      </c>
      <c r="AC230" s="8">
        <f t="shared" si="28"/>
        <v>0</v>
      </c>
      <c r="AD230" s="8" t="e">
        <f t="array" ref="AD230">SUM(LARGE(C230:Z230,{1,2,3,4,5,6})*100)</f>
        <v>#NUM!</v>
      </c>
      <c r="AE230" s="9">
        <f t="shared" si="16"/>
        <v>0</v>
      </c>
      <c r="AF230" s="7" t="e">
        <f t="shared" si="24"/>
        <v>#DIV/0!</v>
      </c>
      <c r="AG230" s="8" t="e">
        <f t="shared" si="25"/>
        <v>#NUM!</v>
      </c>
      <c r="AH230" s="7">
        <f t="shared" si="26"/>
        <v>0</v>
      </c>
      <c r="AI230" s="7">
        <f t="shared" si="27"/>
        <v>0</v>
      </c>
    </row>
    <row r="231" spans="1:35" ht="14.25" customHeight="1">
      <c r="A231" s="21" t="s">
        <v>278</v>
      </c>
      <c r="B231" s="11" t="s">
        <v>38</v>
      </c>
      <c r="C231" s="6"/>
      <c r="D231" s="6"/>
      <c r="E231" s="3">
        <v>0.58220000000000005</v>
      </c>
      <c r="F231" s="6"/>
      <c r="G231" s="6"/>
      <c r="H231" s="3">
        <v>0.52559999999999996</v>
      </c>
      <c r="I231" s="6"/>
      <c r="J231" s="6"/>
      <c r="K231" s="3">
        <v>0.66039999999999999</v>
      </c>
      <c r="L231" s="6"/>
      <c r="M231" s="6"/>
      <c r="N231" s="6"/>
      <c r="O231" s="3">
        <v>0.6512</v>
      </c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34"/>
      <c r="AB231" s="12">
        <f t="shared" si="14"/>
        <v>2.4194000000000004</v>
      </c>
      <c r="AC231" s="13">
        <f t="shared" si="28"/>
        <v>241.94000000000005</v>
      </c>
      <c r="AD231" s="13" t="e">
        <f t="array" ref="AD231">SUM(LARGE(C231:Z231,{1,2,3,4,5,6})*100)</f>
        <v>#NUM!</v>
      </c>
      <c r="AE231" s="14">
        <f t="shared" si="16"/>
        <v>4</v>
      </c>
      <c r="AF231" s="12">
        <f t="shared" si="24"/>
        <v>0.60485000000000011</v>
      </c>
      <c r="AG231" s="13" t="e">
        <f t="shared" si="25"/>
        <v>#NUM!</v>
      </c>
      <c r="AH231" s="12">
        <f t="shared" si="26"/>
        <v>0.66039999999999999</v>
      </c>
      <c r="AI231" s="12">
        <f t="shared" si="27"/>
        <v>0.52559999999999996</v>
      </c>
    </row>
    <row r="232" spans="1:35" ht="14.25" customHeight="1">
      <c r="A232" s="11" t="s">
        <v>279</v>
      </c>
      <c r="B232" s="11" t="s">
        <v>38</v>
      </c>
      <c r="C232" s="3">
        <v>0.48759999999999998</v>
      </c>
      <c r="D232" s="6"/>
      <c r="E232" s="6"/>
      <c r="F232" s="6"/>
      <c r="G232" s="6"/>
      <c r="H232" s="6"/>
      <c r="I232" s="3">
        <v>0.45229999999999998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2"/>
      <c r="AB232" s="12">
        <f t="shared" si="14"/>
        <v>0.93989999999999996</v>
      </c>
      <c r="AC232" s="13">
        <f t="shared" si="28"/>
        <v>93.99</v>
      </c>
      <c r="AD232" s="13" t="e">
        <f t="array" ref="AD232">SUM(LARGE(C232:Z232,{1,2,3,4,5,6})*100)</f>
        <v>#NUM!</v>
      </c>
      <c r="AE232" s="14">
        <f t="shared" si="16"/>
        <v>2</v>
      </c>
      <c r="AF232" s="12">
        <f t="shared" si="24"/>
        <v>0.46994999999999998</v>
      </c>
      <c r="AG232" s="13" t="e">
        <f t="shared" si="25"/>
        <v>#NUM!</v>
      </c>
      <c r="AH232" s="12">
        <f t="shared" si="26"/>
        <v>0.48759999999999998</v>
      </c>
      <c r="AI232" s="12">
        <f t="shared" si="27"/>
        <v>0.45229999999999998</v>
      </c>
    </row>
    <row r="233" spans="1:35" ht="14.25" hidden="1" customHeight="1">
      <c r="A233" s="4" t="s">
        <v>280</v>
      </c>
      <c r="B233" s="46" t="s">
        <v>36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2"/>
      <c r="AB233" s="47">
        <f t="shared" si="14"/>
        <v>0</v>
      </c>
      <c r="AC233" s="48">
        <f t="shared" si="28"/>
        <v>0</v>
      </c>
      <c r="AD233" s="48" t="e">
        <f t="array" ref="AD233">SUM(LARGE(C233:Z233,{1,2,3,4,5,6})*100)</f>
        <v>#NUM!</v>
      </c>
      <c r="AE233" s="49">
        <f t="shared" si="16"/>
        <v>0</v>
      </c>
      <c r="AF233" s="47" t="e">
        <f t="shared" si="24"/>
        <v>#DIV/0!</v>
      </c>
      <c r="AG233" s="48" t="e">
        <f t="shared" si="25"/>
        <v>#NUM!</v>
      </c>
      <c r="AH233" s="47">
        <f t="shared" si="26"/>
        <v>0</v>
      </c>
      <c r="AI233" s="47">
        <f t="shared" si="27"/>
        <v>0</v>
      </c>
    </row>
    <row r="234" spans="1:35" ht="14.25" hidden="1" customHeight="1">
      <c r="A234" s="4" t="s">
        <v>281</v>
      </c>
      <c r="B234" s="27" t="s">
        <v>36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2"/>
      <c r="AB234" s="7">
        <f t="shared" si="14"/>
        <v>0</v>
      </c>
      <c r="AC234" s="8">
        <f t="shared" si="28"/>
        <v>0</v>
      </c>
      <c r="AD234" s="8" t="e">
        <f t="array" ref="AD234">SUM(LARGE(C234:Z234,{1,2,3,4,5,6})*100)</f>
        <v>#NUM!</v>
      </c>
      <c r="AE234" s="9">
        <f t="shared" si="16"/>
        <v>0</v>
      </c>
      <c r="AF234" s="7" t="e">
        <f t="shared" si="24"/>
        <v>#DIV/0!</v>
      </c>
      <c r="AG234" s="8" t="e">
        <f t="shared" si="25"/>
        <v>#NUM!</v>
      </c>
      <c r="AH234" s="7">
        <f t="shared" si="26"/>
        <v>0</v>
      </c>
      <c r="AI234" s="7">
        <f t="shared" si="27"/>
        <v>0</v>
      </c>
    </row>
    <row r="235" spans="1:35" ht="14.25" hidden="1" customHeight="1">
      <c r="A235" s="4" t="s">
        <v>282</v>
      </c>
      <c r="B235" s="46" t="s">
        <v>36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2"/>
      <c r="AB235" s="7">
        <f t="shared" si="14"/>
        <v>0</v>
      </c>
      <c r="AC235" s="8">
        <f t="shared" si="28"/>
        <v>0</v>
      </c>
      <c r="AD235" s="9" t="e">
        <f t="array" ref="AD235">SUM(LARGE(C235:Z235,{1,2,3,4,5,6})*100)</f>
        <v>#NUM!</v>
      </c>
      <c r="AE235" s="9">
        <f t="shared" si="16"/>
        <v>0</v>
      </c>
      <c r="AF235" s="7" t="e">
        <f t="shared" si="24"/>
        <v>#DIV/0!</v>
      </c>
      <c r="AG235" s="8" t="e">
        <f t="shared" si="25"/>
        <v>#NUM!</v>
      </c>
      <c r="AH235" s="7">
        <f t="shared" si="26"/>
        <v>0</v>
      </c>
      <c r="AI235" s="7">
        <f t="shared" si="27"/>
        <v>0</v>
      </c>
    </row>
    <row r="236" spans="1:35" ht="14.25" customHeight="1">
      <c r="A236" s="4" t="s">
        <v>283</v>
      </c>
      <c r="B236" s="46" t="s">
        <v>36</v>
      </c>
      <c r="C236" s="6"/>
      <c r="D236" s="6"/>
      <c r="E236" s="6"/>
      <c r="F236" s="6"/>
      <c r="G236" s="6"/>
      <c r="H236" s="6"/>
      <c r="I236" s="3">
        <v>0.57830000000000004</v>
      </c>
      <c r="J236" s="6"/>
      <c r="K236" s="3">
        <v>0.58040000000000003</v>
      </c>
      <c r="L236" s="6"/>
      <c r="M236" s="6"/>
      <c r="N236" s="6"/>
      <c r="O236" s="3">
        <v>0.54410000000000003</v>
      </c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2"/>
      <c r="AB236" s="7">
        <f t="shared" si="14"/>
        <v>1.7028000000000001</v>
      </c>
      <c r="AC236" s="8">
        <f t="shared" si="28"/>
        <v>170.28</v>
      </c>
      <c r="AD236" s="8" t="e">
        <f t="array" ref="AD236">SUM(LARGE(C236:Z236,{1,2,3,4,5,6})*100)</f>
        <v>#NUM!</v>
      </c>
      <c r="AE236" s="9">
        <f t="shared" si="16"/>
        <v>3</v>
      </c>
      <c r="AF236" s="7">
        <f t="shared" si="24"/>
        <v>0.56759999999999999</v>
      </c>
      <c r="AG236" s="8" t="e">
        <f t="shared" si="25"/>
        <v>#NUM!</v>
      </c>
      <c r="AH236" s="7">
        <f t="shared" si="26"/>
        <v>0.58040000000000003</v>
      </c>
      <c r="AI236" s="7">
        <f t="shared" si="27"/>
        <v>0.54410000000000003</v>
      </c>
    </row>
    <row r="237" spans="1:35" ht="14.25" hidden="1" customHeight="1">
      <c r="A237" s="4" t="s">
        <v>284</v>
      </c>
      <c r="B237" s="46" t="s">
        <v>36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2"/>
      <c r="AB237" s="7">
        <f t="shared" si="14"/>
        <v>0</v>
      </c>
      <c r="AC237" s="8">
        <f t="shared" si="28"/>
        <v>0</v>
      </c>
      <c r="AD237" s="9" t="e">
        <f t="array" ref="AD237">SUM(LARGE(C237:Z237,{1,2,3,4,5,6})*100)</f>
        <v>#NUM!</v>
      </c>
      <c r="AE237" s="9">
        <f t="shared" si="16"/>
        <v>0</v>
      </c>
      <c r="AF237" s="7" t="e">
        <f t="shared" si="24"/>
        <v>#DIV/0!</v>
      </c>
      <c r="AG237" s="7" t="e">
        <f t="shared" si="25"/>
        <v>#NUM!</v>
      </c>
      <c r="AH237" s="7">
        <f t="shared" si="26"/>
        <v>0</v>
      </c>
      <c r="AI237" s="8">
        <f t="shared" si="27"/>
        <v>0</v>
      </c>
    </row>
    <row r="238" spans="1:35" ht="14.25" customHeight="1">
      <c r="A238" s="4" t="s">
        <v>285</v>
      </c>
      <c r="B238" s="46" t="s">
        <v>36</v>
      </c>
      <c r="C238" s="6"/>
      <c r="D238" s="6"/>
      <c r="E238" s="6"/>
      <c r="F238" s="3">
        <v>0.58709999999999996</v>
      </c>
      <c r="G238" s="6"/>
      <c r="H238" s="3">
        <v>0.52800000000000002</v>
      </c>
      <c r="I238" s="6"/>
      <c r="J238" s="6"/>
      <c r="K238" s="3">
        <v>0.62170000000000003</v>
      </c>
      <c r="L238" s="6"/>
      <c r="M238" s="6"/>
      <c r="N238" s="6"/>
      <c r="O238" s="3">
        <v>0.60970000000000002</v>
      </c>
      <c r="P238" s="6"/>
      <c r="Q238" s="6"/>
      <c r="R238" s="6"/>
      <c r="S238" s="6"/>
      <c r="T238" s="3">
        <v>0.61950000000000005</v>
      </c>
      <c r="U238" s="3">
        <v>0.56769999999999998</v>
      </c>
      <c r="V238" s="6"/>
      <c r="W238" s="6"/>
      <c r="X238" s="3">
        <v>0.61119999999999997</v>
      </c>
      <c r="Y238" s="6"/>
      <c r="Z238" s="6"/>
      <c r="AA238" s="2"/>
      <c r="AB238" s="7">
        <f t="shared" si="14"/>
        <v>4.1448999999999998</v>
      </c>
      <c r="AC238" s="8">
        <f t="shared" si="28"/>
        <v>414.49</v>
      </c>
      <c r="AD238" s="8">
        <f t="array" ref="AD238">SUM(LARGE(C238:Z238,{1,2,3,4,5,6})*100)</f>
        <v>361.69</v>
      </c>
      <c r="AE238" s="9">
        <f t="shared" si="16"/>
        <v>7</v>
      </c>
      <c r="AF238" s="7">
        <f t="shared" si="24"/>
        <v>0.59212857142857145</v>
      </c>
      <c r="AG238" s="8">
        <f t="shared" si="25"/>
        <v>60.281666666666666</v>
      </c>
      <c r="AH238" s="7">
        <f t="shared" si="26"/>
        <v>0.62170000000000003</v>
      </c>
      <c r="AI238" s="7">
        <f t="shared" si="27"/>
        <v>0.52800000000000002</v>
      </c>
    </row>
  </sheetData>
  <autoFilter ref="A2:AI238" xr:uid="{00000000-0009-0000-0000-000000000000}">
    <filterColumn colId="27">
      <filters>
        <filter val="~"/>
        <filter val="100.71%"/>
        <filter val="103.28%"/>
        <filter val="103.62%"/>
        <filter val="108.64%"/>
        <filter val="108.83%"/>
        <filter val="109.93%"/>
        <filter val="111.14%"/>
        <filter val="111.97%"/>
        <filter val="112.09%"/>
        <filter val="112.98%"/>
        <filter val="114.57%"/>
        <filter val="115.70%"/>
        <filter val="119.52%"/>
        <filter val="123.58%"/>
        <filter val="123.93%"/>
        <filter val="124.67%"/>
        <filter val="126.37%"/>
        <filter val="128.79%"/>
        <filter val="130.40%"/>
        <filter val="132.11%"/>
        <filter val="132.31%"/>
        <filter val="133.23%"/>
        <filter val="135.42%"/>
        <filter val="153.59%"/>
        <filter val="158.81%"/>
        <filter val="160.43%"/>
        <filter val="165.30%"/>
        <filter val="170.28%"/>
        <filter val="171.55%"/>
        <filter val="175.68%"/>
        <filter val="175.82%"/>
        <filter val="181.24%"/>
        <filter val="188.06%"/>
        <filter val="190.72%"/>
        <filter val="192.71%"/>
        <filter val="195.02%"/>
        <filter val="199.25%"/>
        <filter val="209.83%"/>
        <filter val="214.45%"/>
        <filter val="218.97%"/>
        <filter val="230.81%"/>
        <filter val="233.28%"/>
        <filter val="234.66%"/>
        <filter val="241.94%"/>
        <filter val="242.48%"/>
        <filter val="249.66%"/>
        <filter val="250.67%"/>
        <filter val="254.94%"/>
        <filter val="279.98%"/>
        <filter val="281.73%"/>
        <filter val="289.31%"/>
        <filter val="301.82%"/>
        <filter val="310.89%"/>
        <filter val="335.77%"/>
        <filter val="336.99%"/>
        <filter val="343.33%"/>
        <filter val="356.07%"/>
        <filter val="356.65%"/>
        <filter val="356.79%"/>
        <filter val="357.12%"/>
        <filter val="357.82%"/>
        <filter val="362.54%"/>
        <filter val="374.99%"/>
        <filter val="379.23%"/>
        <filter val="380.54%"/>
        <filter val="384.42%"/>
        <filter val="386.95%"/>
        <filter val="393.03%"/>
        <filter val="414.49%"/>
        <filter val="42.55%"/>
        <filter val="42.90%"/>
        <filter val="420.79%"/>
        <filter val="427.10%"/>
        <filter val="427.28%"/>
        <filter val="43.06%"/>
        <filter val="43.68%"/>
        <filter val="430.08%"/>
        <filter val="434.67%"/>
        <filter val="435.52%"/>
        <filter val="45.35%"/>
        <filter val="47.02%"/>
        <filter val="47.20%"/>
        <filter val="47.36%"/>
        <filter val="47.43%"/>
        <filter val="47.80%"/>
        <filter val="472.97%"/>
        <filter val="48.06%"/>
        <filter val="48.65%"/>
        <filter val="49.00%"/>
        <filter val="49.09%"/>
        <filter val="49.19%"/>
        <filter val="49.67%"/>
        <filter val="50.09%"/>
        <filter val="50.27%"/>
        <filter val="50.47%"/>
        <filter val="50.97%"/>
        <filter val="51.22%"/>
        <filter val="51.98%"/>
        <filter val="511.26%"/>
        <filter val="52.31%"/>
        <filter val="52.91%"/>
        <filter val="53.08%"/>
        <filter val="54.21%"/>
        <filter val="54.68%"/>
        <filter val="54.81%"/>
        <filter val="55.16%"/>
        <filter val="55.65%"/>
        <filter val="55.66%"/>
        <filter val="55.96%"/>
        <filter val="56.71%"/>
        <filter val="565.09%"/>
        <filter val="57.40%"/>
        <filter val="57.51%"/>
        <filter val="57.76%"/>
        <filter val="59.12%"/>
        <filter val="59.64%"/>
        <filter val="59.78%"/>
        <filter val="60.60%"/>
        <filter val="60.75%"/>
        <filter val="60.89%"/>
        <filter val="61.40%"/>
        <filter val="61.48%"/>
        <filter val="61.64%"/>
        <filter val="61.74%"/>
        <filter val="61.81%"/>
        <filter val="612.17%"/>
        <filter val="62.43%"/>
        <filter val="63.14%"/>
        <filter val="63.34%"/>
        <filter val="63.77%"/>
        <filter val="630.68%"/>
        <filter val="66.50%"/>
        <filter val="66.95%"/>
        <filter val="67.86%"/>
        <filter val="68.07%"/>
        <filter val="682.66%"/>
        <filter val="70.00%"/>
        <filter val="70.19%"/>
        <filter val="70.42%"/>
        <filter val="70.43%"/>
        <filter val="703.41%"/>
        <filter val="71.14%"/>
        <filter val="71.75%"/>
        <filter val="710.32%"/>
        <filter val="78.95%"/>
        <filter val="783.39%"/>
        <filter val="80.71%"/>
        <filter val="857.77%"/>
        <filter val="908.40%"/>
        <filter val="93.99%"/>
        <filter val="94.33%"/>
        <filter val="96.51%"/>
        <filter val="96.88%"/>
        <filter val="97.13%"/>
        <filter val="97.95%"/>
        <filter val="988.80%"/>
        <filter val="99.68%"/>
        <filter val="99.83%"/>
        <filter val="99.94%"/>
      </filters>
    </filterColumn>
  </autoFilter>
  <mergeCells count="1">
    <mergeCell ref="A1:AI1"/>
  </mergeCells>
  <pageMargins left="0.7" right="0.7" top="0.75" bottom="0.75" header="0" footer="0"/>
  <pageSetup paperSize="9" orientation="portrait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0"/>
  <sheetViews>
    <sheetView workbookViewId="0"/>
  </sheetViews>
  <sheetFormatPr defaultColWidth="14.42578125" defaultRowHeight="15" customHeight="1"/>
  <cols>
    <col min="1" max="1" width="20.42578125" customWidth="1"/>
    <col min="2" max="2" width="7" customWidth="1"/>
    <col min="3" max="3" width="7.85546875" customWidth="1"/>
    <col min="4" max="11" width="8.7109375" customWidth="1"/>
  </cols>
  <sheetData>
    <row r="1" spans="1:4" ht="14.25" customHeight="1">
      <c r="A1" t="s">
        <v>409</v>
      </c>
      <c r="D1" s="10"/>
    </row>
    <row r="2" spans="1:4" ht="14.25" customHeight="1">
      <c r="A2" s="59" t="s">
        <v>1</v>
      </c>
      <c r="B2" s="59" t="s">
        <v>2</v>
      </c>
      <c r="C2" s="59" t="s">
        <v>410</v>
      </c>
      <c r="D2" s="10"/>
    </row>
    <row r="3" spans="1:4" ht="14.25" customHeight="1">
      <c r="A3" t="s">
        <v>40</v>
      </c>
      <c r="B3" s="60" t="s">
        <v>307</v>
      </c>
      <c r="C3" s="61">
        <v>2.9270833333333333E-2</v>
      </c>
      <c r="D3" s="10">
        <v>0.7782</v>
      </c>
    </row>
    <row r="4" spans="1:4" ht="14.25" customHeight="1">
      <c r="A4" t="s">
        <v>51</v>
      </c>
      <c r="B4" s="60" t="s">
        <v>304</v>
      </c>
      <c r="C4" s="61">
        <v>3.560185185185185E-2</v>
      </c>
      <c r="D4" s="10">
        <v>0.65439999999999998</v>
      </c>
    </row>
    <row r="5" spans="1:4" ht="14.25" customHeight="1">
      <c r="A5" t="s">
        <v>54</v>
      </c>
      <c r="B5" s="60" t="s">
        <v>307</v>
      </c>
      <c r="C5" s="61">
        <v>3.5324074074074077E-2</v>
      </c>
      <c r="D5" s="10">
        <v>0.63400000000000001</v>
      </c>
    </row>
    <row r="6" spans="1:4" ht="14.25" customHeight="1">
      <c r="A6" t="s">
        <v>58</v>
      </c>
      <c r="B6" s="60" t="s">
        <v>307</v>
      </c>
      <c r="C6" s="61">
        <v>3.246527777777778E-2</v>
      </c>
      <c r="D6" s="10">
        <v>0.64100000000000001</v>
      </c>
    </row>
    <row r="7" spans="1:4" ht="14.25" customHeight="1">
      <c r="A7" t="s">
        <v>61</v>
      </c>
      <c r="B7" s="60" t="s">
        <v>307</v>
      </c>
      <c r="C7" s="61">
        <v>5.0185185185185187E-2</v>
      </c>
      <c r="D7" s="10">
        <v>0.54569999999999996</v>
      </c>
    </row>
    <row r="8" spans="1:4" ht="14.25" customHeight="1">
      <c r="A8" t="s">
        <v>62</v>
      </c>
      <c r="B8" s="60" t="s">
        <v>307</v>
      </c>
      <c r="C8" s="61">
        <v>2.6493055555555554E-2</v>
      </c>
      <c r="D8" s="10">
        <v>0.77370000000000005</v>
      </c>
    </row>
    <row r="9" spans="1:4" ht="14.25" customHeight="1">
      <c r="A9" s="62" t="s">
        <v>69</v>
      </c>
      <c r="B9" s="63" t="s">
        <v>304</v>
      </c>
      <c r="C9" s="64">
        <v>4.0821759259259259E-2</v>
      </c>
      <c r="D9" s="10">
        <v>0.63139999999999996</v>
      </c>
    </row>
    <row r="10" spans="1:4" ht="14.25" customHeight="1">
      <c r="A10" t="s">
        <v>72</v>
      </c>
      <c r="B10" s="60" t="s">
        <v>304</v>
      </c>
      <c r="C10" s="61">
        <v>3.0763888888888889E-2</v>
      </c>
      <c r="D10" s="10">
        <v>0.87250000000000005</v>
      </c>
    </row>
    <row r="11" spans="1:4" ht="14.25" customHeight="1">
      <c r="A11" t="s">
        <v>79</v>
      </c>
      <c r="B11" s="60" t="s">
        <v>304</v>
      </c>
      <c r="C11" s="61">
        <v>4.8761574074074075E-2</v>
      </c>
      <c r="D11" s="10">
        <v>0.60980000000000001</v>
      </c>
    </row>
    <row r="12" spans="1:4" ht="14.25" customHeight="1">
      <c r="A12" t="s">
        <v>84</v>
      </c>
      <c r="B12" s="60" t="s">
        <v>304</v>
      </c>
      <c r="C12" s="61">
        <v>4.4884259259259263E-2</v>
      </c>
      <c r="D12" s="10">
        <v>0.54510000000000003</v>
      </c>
    </row>
    <row r="13" spans="1:4" ht="14.25" customHeight="1">
      <c r="A13" t="s">
        <v>89</v>
      </c>
      <c r="B13" s="60" t="s">
        <v>307</v>
      </c>
      <c r="C13" s="61">
        <v>3.0081018518518517E-2</v>
      </c>
      <c r="D13" s="10">
        <v>0.66559999999999997</v>
      </c>
    </row>
    <row r="14" spans="1:4" ht="14.25" customHeight="1">
      <c r="A14" t="s">
        <v>97</v>
      </c>
      <c r="B14" s="60" t="s">
        <v>307</v>
      </c>
      <c r="C14" s="61">
        <v>2.8576388888888887E-2</v>
      </c>
      <c r="D14" s="10">
        <v>0.66020000000000001</v>
      </c>
    </row>
    <row r="15" spans="1:4" ht="14.25" customHeight="1">
      <c r="A15" t="s">
        <v>105</v>
      </c>
      <c r="B15" s="60" t="s">
        <v>304</v>
      </c>
      <c r="C15" s="61">
        <v>4.4537037037037035E-2</v>
      </c>
      <c r="D15" s="10">
        <v>0.52310000000000001</v>
      </c>
    </row>
    <row r="16" spans="1:4" ht="14.25" customHeight="1">
      <c r="A16" t="s">
        <v>109</v>
      </c>
      <c r="B16" s="60" t="s">
        <v>307</v>
      </c>
      <c r="C16" s="61">
        <v>2.8634259259259259E-2</v>
      </c>
      <c r="D16" s="10">
        <v>0.71020000000000005</v>
      </c>
    </row>
    <row r="17" spans="1:7" ht="14.25" customHeight="1">
      <c r="A17" t="s">
        <v>110</v>
      </c>
      <c r="B17" s="60" t="s">
        <v>307</v>
      </c>
      <c r="C17" s="61">
        <v>2.6122685185185186E-2</v>
      </c>
      <c r="D17" s="10">
        <v>0.74439999999999995</v>
      </c>
    </row>
    <row r="18" spans="1:7" ht="14.25" customHeight="1">
      <c r="A18" s="62" t="s">
        <v>114</v>
      </c>
      <c r="B18" s="63" t="s">
        <v>304</v>
      </c>
      <c r="C18" s="64">
        <v>4.6446759259259257E-2</v>
      </c>
      <c r="D18" s="10">
        <v>0.45350000000000001</v>
      </c>
    </row>
    <row r="19" spans="1:7" ht="14.25" customHeight="1">
      <c r="A19" t="s">
        <v>126</v>
      </c>
      <c r="B19" s="60" t="s">
        <v>307</v>
      </c>
      <c r="C19" s="61">
        <v>3.9918981481481479E-2</v>
      </c>
      <c r="D19" s="10">
        <v>0.49059999999999998</v>
      </c>
    </row>
    <row r="20" spans="1:7" ht="14.25" customHeight="1">
      <c r="A20" t="s">
        <v>129</v>
      </c>
      <c r="B20" s="60" t="s">
        <v>307</v>
      </c>
      <c r="C20" s="61">
        <v>3.7337962962962962E-2</v>
      </c>
      <c r="D20" s="10">
        <v>0.51019999999999999</v>
      </c>
    </row>
    <row r="21" spans="1:7" ht="14.25" customHeight="1">
      <c r="A21" t="s">
        <v>132</v>
      </c>
      <c r="B21" s="60" t="s">
        <v>307</v>
      </c>
      <c r="C21" s="61">
        <v>3.888888888888889E-2</v>
      </c>
      <c r="D21" s="10">
        <v>0.52710000000000001</v>
      </c>
    </row>
    <row r="22" spans="1:7" ht="14.25" customHeight="1">
      <c r="A22" t="s">
        <v>143</v>
      </c>
      <c r="B22" s="60" t="s">
        <v>307</v>
      </c>
      <c r="C22" s="61">
        <v>3.0902777777777779E-2</v>
      </c>
      <c r="D22" s="10">
        <v>0.65810000000000002</v>
      </c>
    </row>
    <row r="23" spans="1:7" ht="14.25" customHeight="1">
      <c r="A23" s="62" t="s">
        <v>145</v>
      </c>
      <c r="B23" s="63" t="s">
        <v>307</v>
      </c>
      <c r="C23" s="64">
        <v>3.412037037037037E-2</v>
      </c>
      <c r="D23" s="65">
        <v>0.54679999999999995</v>
      </c>
    </row>
    <row r="24" spans="1:7" ht="14.25" customHeight="1">
      <c r="A24" t="s">
        <v>147</v>
      </c>
      <c r="B24" s="60" t="s">
        <v>304</v>
      </c>
      <c r="C24" s="61">
        <v>4.6064814814814815E-2</v>
      </c>
      <c r="D24" s="10">
        <v>0.4864</v>
      </c>
    </row>
    <row r="25" spans="1:7" ht="14.25" customHeight="1">
      <c r="A25" t="s">
        <v>148</v>
      </c>
      <c r="B25" s="60" t="s">
        <v>304</v>
      </c>
      <c r="C25" s="61">
        <v>3.6979166666666667E-2</v>
      </c>
      <c r="D25" s="10">
        <v>0.68759999999999999</v>
      </c>
    </row>
    <row r="26" spans="1:7" ht="14.25" customHeight="1">
      <c r="A26" t="s">
        <v>152</v>
      </c>
      <c r="B26" s="60" t="s">
        <v>307</v>
      </c>
      <c r="C26" s="61">
        <v>3.1585648148148147E-2</v>
      </c>
      <c r="D26" s="10">
        <v>0.66949999999999998</v>
      </c>
    </row>
    <row r="27" spans="1:7" ht="14.25" customHeight="1">
      <c r="A27" t="s">
        <v>157</v>
      </c>
      <c r="B27" s="60" t="s">
        <v>307</v>
      </c>
      <c r="C27" s="61">
        <v>3.152777777777778E-2</v>
      </c>
      <c r="D27" s="10">
        <v>0.67620000000000002</v>
      </c>
    </row>
    <row r="28" spans="1:7" ht="14.25" customHeight="1">
      <c r="A28" t="s">
        <v>168</v>
      </c>
      <c r="B28" s="60" t="s">
        <v>304</v>
      </c>
      <c r="C28" s="61">
        <v>3.5752314814814813E-2</v>
      </c>
      <c r="D28" s="10">
        <v>0.6089</v>
      </c>
      <c r="E28" s="60"/>
      <c r="F28" s="60"/>
      <c r="G28" s="60"/>
    </row>
    <row r="29" spans="1:7" ht="14.25" customHeight="1">
      <c r="A29" t="s">
        <v>181</v>
      </c>
      <c r="B29" s="60" t="s">
        <v>307</v>
      </c>
      <c r="C29" s="61">
        <v>3.3703703703703701E-2</v>
      </c>
      <c r="D29" s="10">
        <v>0.67030000000000001</v>
      </c>
      <c r="E29" s="60"/>
      <c r="F29" s="60"/>
      <c r="G29" s="60"/>
    </row>
    <row r="30" spans="1:7" ht="14.25" customHeight="1">
      <c r="A30" t="s">
        <v>188</v>
      </c>
      <c r="B30" s="60" t="s">
        <v>307</v>
      </c>
      <c r="C30" s="61">
        <v>3.7025462962962961E-2</v>
      </c>
      <c r="D30" s="10">
        <v>0.58520000000000005</v>
      </c>
      <c r="E30" s="60"/>
      <c r="F30" s="60"/>
      <c r="G30" s="60"/>
    </row>
    <row r="31" spans="1:7" ht="14.25" customHeight="1">
      <c r="A31" t="s">
        <v>194</v>
      </c>
      <c r="B31" s="60" t="s">
        <v>307</v>
      </c>
      <c r="C31" s="61">
        <v>4.7141203703703706E-2</v>
      </c>
      <c r="D31" s="10">
        <v>0.47510000000000002</v>
      </c>
      <c r="E31" s="60"/>
      <c r="F31" s="60"/>
      <c r="G31" s="60"/>
    </row>
    <row r="32" spans="1:7" ht="14.25" customHeight="1">
      <c r="A32" t="s">
        <v>204</v>
      </c>
      <c r="B32" s="60" t="s">
        <v>304</v>
      </c>
      <c r="C32" s="61">
        <v>3.1851851851851853E-2</v>
      </c>
      <c r="D32" s="10">
        <v>0.73150000000000004</v>
      </c>
      <c r="E32" s="60"/>
      <c r="F32" s="60"/>
      <c r="G32" s="60"/>
    </row>
    <row r="33" spans="1:7" ht="14.25" customHeight="1">
      <c r="A33" t="s">
        <v>219</v>
      </c>
      <c r="B33" s="60" t="s">
        <v>304</v>
      </c>
      <c r="C33" s="61">
        <v>4.5289351851851851E-2</v>
      </c>
      <c r="D33" s="10">
        <v>0.55430000000000001</v>
      </c>
      <c r="E33" s="60"/>
      <c r="F33" s="60"/>
      <c r="G33" s="60"/>
    </row>
    <row r="34" spans="1:7" ht="14.25" customHeight="1">
      <c r="A34" t="s">
        <v>221</v>
      </c>
      <c r="B34" s="60" t="s">
        <v>304</v>
      </c>
      <c r="C34" s="61">
        <v>4.6875E-2</v>
      </c>
      <c r="D34" s="10">
        <v>0.47799999999999998</v>
      </c>
      <c r="E34" s="60"/>
      <c r="F34" s="60"/>
      <c r="G34" s="60"/>
    </row>
    <row r="35" spans="1:7" ht="14.25" customHeight="1">
      <c r="A35" t="s">
        <v>229</v>
      </c>
      <c r="B35" s="60" t="s">
        <v>307</v>
      </c>
      <c r="C35" s="61">
        <v>3.1377314814814816E-2</v>
      </c>
      <c r="D35" s="10">
        <v>0.77980000000000005</v>
      </c>
      <c r="E35" s="60"/>
      <c r="F35" s="60"/>
      <c r="G35" s="60"/>
    </row>
    <row r="36" spans="1:7" ht="14.25" customHeight="1">
      <c r="A36" t="s">
        <v>234</v>
      </c>
      <c r="B36" s="60" t="s">
        <v>307</v>
      </c>
      <c r="C36" s="61">
        <v>3.0810185185185184E-2</v>
      </c>
      <c r="D36" s="10">
        <v>0.64500000000000002</v>
      </c>
      <c r="E36" s="60"/>
      <c r="F36" s="60"/>
      <c r="G36" s="60"/>
    </row>
    <row r="37" spans="1:7" ht="14.25" customHeight="1">
      <c r="A37" s="66" t="s">
        <v>245</v>
      </c>
      <c r="B37" s="67" t="s">
        <v>304</v>
      </c>
      <c r="C37" s="68">
        <v>5.0555555555555555E-2</v>
      </c>
      <c r="D37" s="10">
        <v>0.43059999999999998</v>
      </c>
      <c r="E37" s="60"/>
      <c r="F37" s="60"/>
      <c r="G37" s="60"/>
    </row>
    <row r="38" spans="1:7" ht="14.25" customHeight="1">
      <c r="A38" t="s">
        <v>267</v>
      </c>
      <c r="B38" s="60" t="s">
        <v>304</v>
      </c>
      <c r="C38" s="61">
        <v>3.6840277777777777E-2</v>
      </c>
      <c r="D38" s="10">
        <v>0.61919999999999997</v>
      </c>
      <c r="E38" s="60"/>
      <c r="F38" s="60"/>
      <c r="G38" s="60"/>
    </row>
    <row r="39" spans="1:7" ht="14.25" customHeight="1">
      <c r="A39" t="s">
        <v>272</v>
      </c>
      <c r="B39" s="60" t="s">
        <v>304</v>
      </c>
      <c r="C39" s="61">
        <v>4.6342592592592595E-2</v>
      </c>
      <c r="D39" s="10">
        <v>0.61339999999999995</v>
      </c>
      <c r="E39" s="60"/>
      <c r="F39" s="60"/>
      <c r="G39" s="60"/>
    </row>
    <row r="40" spans="1:7" ht="14.25" customHeight="1">
      <c r="A40" t="s">
        <v>273</v>
      </c>
      <c r="B40" s="60" t="s">
        <v>304</v>
      </c>
      <c r="C40" s="61">
        <v>4.6319444444444448E-2</v>
      </c>
      <c r="D40" s="10">
        <v>0.55649999999999999</v>
      </c>
      <c r="E40" s="60"/>
      <c r="F40" s="60"/>
      <c r="G40" s="60"/>
    </row>
    <row r="41" spans="1:7" ht="14.25" customHeight="1">
      <c r="A41" t="s">
        <v>274</v>
      </c>
      <c r="B41" s="60" t="s">
        <v>304</v>
      </c>
      <c r="C41" s="61">
        <v>3.3506944444444443E-2</v>
      </c>
      <c r="D41" s="10">
        <v>0.62939999999999996</v>
      </c>
      <c r="E41" s="60"/>
      <c r="F41" s="60"/>
      <c r="G41" s="60"/>
    </row>
    <row r="42" spans="1:7" ht="14.25" customHeight="1">
      <c r="A42" t="s">
        <v>279</v>
      </c>
      <c r="B42" s="60" t="s">
        <v>307</v>
      </c>
      <c r="C42" s="61">
        <v>4.462962962962963E-2</v>
      </c>
      <c r="D42" s="10">
        <v>0.45229999999999998</v>
      </c>
      <c r="E42" s="60"/>
      <c r="F42" s="60"/>
      <c r="G42" s="60"/>
    </row>
    <row r="43" spans="1:7" ht="14.25" customHeight="1">
      <c r="A43" t="s">
        <v>283</v>
      </c>
      <c r="B43" s="60" t="s">
        <v>304</v>
      </c>
      <c r="C43" s="61">
        <v>4.9872685185185187E-2</v>
      </c>
      <c r="D43" s="10">
        <v>0.57830000000000004</v>
      </c>
      <c r="E43" s="60"/>
      <c r="F43" s="60"/>
      <c r="G43" s="60"/>
    </row>
    <row r="44" spans="1:7" ht="14.25" customHeight="1">
      <c r="B44" s="60"/>
      <c r="C44" s="61"/>
      <c r="E44" s="60"/>
      <c r="F44" s="60"/>
      <c r="G44" s="60"/>
    </row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00"/>
  <sheetViews>
    <sheetView workbookViewId="0"/>
  </sheetViews>
  <sheetFormatPr defaultColWidth="14.42578125" defaultRowHeight="15" customHeight="1"/>
  <cols>
    <col min="1" max="1" width="34.42578125" customWidth="1"/>
    <col min="2" max="2" width="17.7109375" customWidth="1"/>
    <col min="3" max="3" width="9.85546875" customWidth="1"/>
    <col min="4" max="4" width="9.42578125" customWidth="1"/>
    <col min="5" max="5" width="5.140625" customWidth="1"/>
    <col min="6" max="6" width="9.42578125" customWidth="1"/>
    <col min="7" max="11" width="8.7109375" customWidth="1"/>
  </cols>
  <sheetData>
    <row r="1" spans="1:2" ht="14.25" customHeight="1">
      <c r="A1" t="s">
        <v>1</v>
      </c>
      <c r="B1" t="s">
        <v>297</v>
      </c>
    </row>
    <row r="2" spans="1:2" ht="14.25" customHeight="1">
      <c r="A2" s="166" t="s">
        <v>411</v>
      </c>
      <c r="B2" s="165"/>
    </row>
    <row r="3" spans="1:2" ht="14.25" customHeight="1">
      <c r="A3" t="s">
        <v>412</v>
      </c>
      <c r="B3" s="50">
        <v>0.12462962962962963</v>
      </c>
    </row>
    <row r="4" spans="1:2" ht="14.25" customHeight="1">
      <c r="A4" t="s">
        <v>413</v>
      </c>
      <c r="B4" s="50">
        <v>0.19097222222222221</v>
      </c>
    </row>
    <row r="5" spans="1:2" ht="14.25" customHeight="1">
      <c r="A5" t="s">
        <v>414</v>
      </c>
      <c r="B5" s="50">
        <v>0.23475694444444445</v>
      </c>
    </row>
    <row r="6" spans="1:2" ht="14.25" customHeight="1">
      <c r="A6" t="s">
        <v>415</v>
      </c>
      <c r="B6" s="50">
        <v>0.16322916666666668</v>
      </c>
    </row>
    <row r="7" spans="1:2" ht="14.25" customHeight="1">
      <c r="A7" t="s">
        <v>416</v>
      </c>
      <c r="B7" s="50">
        <v>0.2134837962962963</v>
      </c>
    </row>
    <row r="8" spans="1:2" ht="14.25" customHeight="1">
      <c r="A8" t="s">
        <v>417</v>
      </c>
      <c r="B8" s="50">
        <v>0.11453703703703703</v>
      </c>
    </row>
    <row r="9" spans="1:2" ht="14.25" customHeight="1">
      <c r="A9" t="s">
        <v>418</v>
      </c>
      <c r="B9" s="50">
        <v>0.15129629629629629</v>
      </c>
    </row>
    <row r="10" spans="1:2" ht="14.25" customHeight="1">
      <c r="A10" s="69" t="s">
        <v>419</v>
      </c>
      <c r="B10" s="70">
        <v>0.16574074074074074</v>
      </c>
    </row>
    <row r="11" spans="1:2" ht="14.25" customHeight="1">
      <c r="A11" t="s">
        <v>420</v>
      </c>
      <c r="B11" s="50">
        <v>0.20368055555555556</v>
      </c>
    </row>
    <row r="12" spans="1:2" ht="14.25" customHeight="1">
      <c r="A12" t="s">
        <v>421</v>
      </c>
      <c r="B12" s="50">
        <v>0.13327546296296297</v>
      </c>
    </row>
    <row r="13" spans="1:2" ht="14.25" customHeight="1">
      <c r="A13" s="166" t="s">
        <v>422</v>
      </c>
      <c r="B13" s="165"/>
    </row>
    <row r="14" spans="1:2" ht="14.25" customHeight="1">
      <c r="A14" t="s">
        <v>47</v>
      </c>
      <c r="B14" s="50">
        <v>0.12756944444444446</v>
      </c>
    </row>
    <row r="15" spans="1:2" ht="14.25" customHeight="1">
      <c r="A15" t="s">
        <v>173</v>
      </c>
      <c r="B15" s="50">
        <v>0.15103009259259259</v>
      </c>
    </row>
    <row r="16" spans="1:2" ht="14.25" customHeight="1">
      <c r="A16" t="s">
        <v>100</v>
      </c>
      <c r="B16" s="50">
        <v>0.15584490740740742</v>
      </c>
    </row>
    <row r="17" spans="1:2" ht="14.25" customHeight="1">
      <c r="A17" t="s">
        <v>339</v>
      </c>
      <c r="B17" s="50">
        <v>0.16222222222222221</v>
      </c>
    </row>
    <row r="18" spans="1:2" ht="14.25" customHeight="1">
      <c r="A18" t="s">
        <v>423</v>
      </c>
      <c r="B18" s="50">
        <v>0.17840277777777777</v>
      </c>
    </row>
    <row r="19" spans="1:2" ht="14.25" customHeight="1">
      <c r="A19" t="s">
        <v>278</v>
      </c>
      <c r="B19" s="50">
        <v>0.18427083333333333</v>
      </c>
    </row>
    <row r="20" spans="1:2" ht="14.25" customHeight="1">
      <c r="A20" t="s">
        <v>122</v>
      </c>
      <c r="B20" s="50">
        <v>0.18913194444444445</v>
      </c>
    </row>
    <row r="21" spans="1:2" ht="14.25" customHeight="1">
      <c r="A21" s="166" t="s">
        <v>424</v>
      </c>
      <c r="B21" s="165"/>
    </row>
    <row r="22" spans="1:2" ht="14.25" customHeight="1">
      <c r="A22" t="s">
        <v>40</v>
      </c>
      <c r="B22" s="50">
        <v>0.14685185185185184</v>
      </c>
    </row>
    <row r="23" spans="1:2" ht="14.25" customHeight="1">
      <c r="A23" s="62" t="s">
        <v>220</v>
      </c>
      <c r="B23" s="71">
        <v>0.16343750000000001</v>
      </c>
    </row>
    <row r="24" spans="1:2" ht="14.25" customHeight="1">
      <c r="A24" t="s">
        <v>132</v>
      </c>
      <c r="B24" s="50">
        <v>0.16651620370370371</v>
      </c>
    </row>
    <row r="25" spans="1:2" ht="14.25" customHeight="1">
      <c r="A25" s="62" t="s">
        <v>201</v>
      </c>
      <c r="B25" s="71">
        <v>0.19913194444444443</v>
      </c>
    </row>
    <row r="26" spans="1:2" ht="14.25" customHeight="1">
      <c r="A26" t="s">
        <v>233</v>
      </c>
      <c r="B26" s="50">
        <v>0.20877314814814815</v>
      </c>
    </row>
    <row r="27" spans="1:2" ht="14.25" customHeight="1">
      <c r="A27" s="166" t="s">
        <v>425</v>
      </c>
      <c r="B27" s="165"/>
    </row>
    <row r="28" spans="1:2" ht="14.25" customHeight="1">
      <c r="A28" t="s">
        <v>186</v>
      </c>
      <c r="B28" s="50">
        <v>0.14628472222222222</v>
      </c>
    </row>
    <row r="29" spans="1:2" ht="14.25" customHeight="1">
      <c r="A29" t="s">
        <v>191</v>
      </c>
      <c r="B29" s="50">
        <v>0.17635416666666667</v>
      </c>
    </row>
    <row r="30" spans="1:2" ht="14.25" customHeight="1">
      <c r="A30" s="62" t="s">
        <v>56</v>
      </c>
      <c r="B30" s="71">
        <v>0.20734953703703704</v>
      </c>
    </row>
    <row r="31" spans="1:2" ht="14.25" customHeight="1">
      <c r="A31" s="166" t="s">
        <v>426</v>
      </c>
      <c r="B31" s="165"/>
    </row>
    <row r="32" spans="1:2" ht="14.25" customHeight="1">
      <c r="A32" s="62" t="s">
        <v>427</v>
      </c>
      <c r="B32" s="64">
        <v>0.15285879629629628</v>
      </c>
    </row>
    <row r="33" spans="1:2" ht="14.25" customHeight="1">
      <c r="A33" s="166" t="s">
        <v>428</v>
      </c>
      <c r="B33" s="165"/>
    </row>
    <row r="34" spans="1:2" ht="14.25" customHeight="1">
      <c r="A34" t="s">
        <v>71</v>
      </c>
      <c r="B34" s="61">
        <v>0.16549768518518518</v>
      </c>
    </row>
    <row r="35" spans="1:2" ht="14.25" customHeight="1">
      <c r="A35" s="166" t="s">
        <v>429</v>
      </c>
      <c r="B35" s="165"/>
    </row>
    <row r="36" spans="1:2" ht="14.25" customHeight="1">
      <c r="A36" s="62" t="s">
        <v>124</v>
      </c>
      <c r="B36" s="71">
        <v>0.17465277777777777</v>
      </c>
    </row>
    <row r="37" spans="1:2" ht="14.25" customHeight="1">
      <c r="A37" s="167" t="s">
        <v>430</v>
      </c>
      <c r="B37" s="165"/>
    </row>
    <row r="38" spans="1:2" ht="14.25" customHeight="1">
      <c r="A38" t="s">
        <v>211</v>
      </c>
      <c r="B38" s="50">
        <v>0.22355324074074073</v>
      </c>
    </row>
    <row r="39" spans="1:2" ht="14.25" customHeight="1">
      <c r="A39" s="167" t="s">
        <v>431</v>
      </c>
      <c r="B39" s="165"/>
    </row>
    <row r="40" spans="1:2" ht="14.25" customHeight="1">
      <c r="A40" t="s">
        <v>82</v>
      </c>
      <c r="B40" s="50">
        <v>0.19337962962962962</v>
      </c>
    </row>
    <row r="41" spans="1:2" ht="14.25" customHeight="1"/>
    <row r="42" spans="1:2" ht="14.25" customHeight="1"/>
    <row r="43" spans="1:2" ht="14.25" customHeight="1"/>
    <row r="44" spans="1:2" ht="14.25" customHeight="1"/>
    <row r="45" spans="1:2" ht="14.25" customHeight="1"/>
    <row r="46" spans="1:2" ht="14.25" customHeight="1"/>
    <row r="47" spans="1:2" ht="14.25" customHeight="1"/>
    <row r="48" spans="1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9">
    <mergeCell ref="A2:B2"/>
    <mergeCell ref="A13:B13"/>
    <mergeCell ref="A21:B21"/>
    <mergeCell ref="A27:B27"/>
    <mergeCell ref="A31:B31"/>
    <mergeCell ref="A33:B33"/>
    <mergeCell ref="A35:B35"/>
    <mergeCell ref="A37:B37"/>
    <mergeCell ref="A39:B39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00"/>
  <sheetViews>
    <sheetView workbookViewId="0"/>
  </sheetViews>
  <sheetFormatPr defaultColWidth="14.42578125" defaultRowHeight="15" customHeight="1"/>
  <cols>
    <col min="1" max="1" width="15.28515625" customWidth="1"/>
    <col min="2" max="2" width="7.85546875" customWidth="1"/>
    <col min="3" max="11" width="8.7109375" customWidth="1"/>
  </cols>
  <sheetData>
    <row r="1" spans="1:2" ht="14.25" customHeight="1">
      <c r="A1" t="s">
        <v>110</v>
      </c>
      <c r="B1" s="50">
        <v>2.6365740740740742E-2</v>
      </c>
    </row>
    <row r="2" spans="1:2" ht="14.25" customHeight="1">
      <c r="A2" t="s">
        <v>62</v>
      </c>
      <c r="B2" s="50">
        <v>2.7986111111111111E-2</v>
      </c>
    </row>
    <row r="3" spans="1:2" ht="14.25" customHeight="1">
      <c r="A3" t="s">
        <v>121</v>
      </c>
      <c r="B3" s="50">
        <v>3.0868055555555555E-2</v>
      </c>
    </row>
    <row r="4" spans="1:2" ht="14.25" customHeight="1">
      <c r="A4" t="s">
        <v>298</v>
      </c>
      <c r="B4" s="50">
        <v>3.2951388888888891E-2</v>
      </c>
    </row>
    <row r="5" spans="1:2" ht="14.25" customHeight="1">
      <c r="A5" t="s">
        <v>177</v>
      </c>
      <c r="B5" s="50">
        <v>3.3252314814814818E-2</v>
      </c>
    </row>
    <row r="6" spans="1:2" ht="14.25" customHeight="1">
      <c r="A6" t="s">
        <v>157</v>
      </c>
      <c r="B6" s="50">
        <v>3.4375000000000003E-2</v>
      </c>
    </row>
    <row r="7" spans="1:2" ht="14.25" customHeight="1">
      <c r="A7" t="s">
        <v>234</v>
      </c>
      <c r="B7" s="50">
        <v>3.4363425925925929E-2</v>
      </c>
    </row>
    <row r="8" spans="1:2" ht="14.25" customHeight="1">
      <c r="A8" t="s">
        <v>253</v>
      </c>
      <c r="B8" s="50">
        <v>3.4699074074074077E-2</v>
      </c>
    </row>
    <row r="9" spans="1:2" ht="14.25" customHeight="1">
      <c r="A9" t="s">
        <v>51</v>
      </c>
      <c r="B9" s="50">
        <v>3.6990740740740741E-2</v>
      </c>
    </row>
    <row r="10" spans="1:2" ht="14.25" customHeight="1">
      <c r="A10" t="s">
        <v>226</v>
      </c>
      <c r="B10" s="50">
        <v>4.0057870370370369E-2</v>
      </c>
    </row>
    <row r="11" spans="1:2" ht="14.25" customHeight="1">
      <c r="A11" t="s">
        <v>146</v>
      </c>
      <c r="B11" s="50">
        <v>4.2465277777777775E-2</v>
      </c>
    </row>
    <row r="12" spans="1:2" ht="14.25" customHeight="1">
      <c r="A12" t="s">
        <v>135</v>
      </c>
      <c r="B12" s="72">
        <v>4.4293981481481483E-2</v>
      </c>
    </row>
    <row r="13" spans="1:2" ht="14.25" customHeight="1">
      <c r="A13" t="s">
        <v>171</v>
      </c>
      <c r="B13" s="50">
        <v>4.4537037037037035E-2</v>
      </c>
    </row>
    <row r="14" spans="1:2" ht="14.25" customHeight="1">
      <c r="A14" t="s">
        <v>279</v>
      </c>
      <c r="B14" s="50">
        <v>4.5578703703703705E-2</v>
      </c>
    </row>
    <row r="15" spans="1:2" ht="14.2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0"/>
  <sheetViews>
    <sheetView workbookViewId="0"/>
  </sheetViews>
  <sheetFormatPr defaultColWidth="14.42578125" defaultRowHeight="15" customHeight="1"/>
  <cols>
    <col min="1" max="2" width="8.7109375" customWidth="1"/>
    <col min="3" max="3" width="13.85546875" customWidth="1"/>
    <col min="4" max="4" width="20.85546875" customWidth="1"/>
    <col min="5" max="11" width="8.7109375" customWidth="1"/>
  </cols>
  <sheetData>
    <row r="1" spans="1:7" ht="14.25" customHeight="1">
      <c r="A1" s="73" t="s">
        <v>330</v>
      </c>
      <c r="B1" s="73" t="s">
        <v>331</v>
      </c>
      <c r="C1" s="73" t="s">
        <v>1</v>
      </c>
      <c r="D1" s="73" t="s">
        <v>432</v>
      </c>
      <c r="E1" s="73" t="s">
        <v>433</v>
      </c>
      <c r="F1" s="73" t="s">
        <v>2</v>
      </c>
      <c r="G1" s="73" t="s">
        <v>371</v>
      </c>
    </row>
    <row r="2" spans="1:7" ht="14.25" customHeight="1">
      <c r="A2" s="73" t="s">
        <v>434</v>
      </c>
      <c r="B2" s="73" t="s">
        <v>435</v>
      </c>
      <c r="C2" s="73" t="s">
        <v>213</v>
      </c>
      <c r="D2" s="73" t="s">
        <v>292</v>
      </c>
      <c r="E2" s="73" t="s">
        <v>436</v>
      </c>
      <c r="F2" s="73" t="s">
        <v>307</v>
      </c>
      <c r="G2" s="73" t="s">
        <v>437</v>
      </c>
    </row>
    <row r="3" spans="1:7" ht="14.25" customHeight="1">
      <c r="A3" s="73" t="s">
        <v>438</v>
      </c>
      <c r="B3" s="73" t="s">
        <v>439</v>
      </c>
      <c r="C3" s="73" t="s">
        <v>121</v>
      </c>
      <c r="D3" s="73" t="s">
        <v>292</v>
      </c>
      <c r="E3" s="73" t="s">
        <v>440</v>
      </c>
      <c r="F3" s="73" t="s">
        <v>304</v>
      </c>
      <c r="G3" s="73" t="s">
        <v>441</v>
      </c>
    </row>
    <row r="4" spans="1:7" ht="14.25" customHeight="1">
      <c r="A4" s="73" t="s">
        <v>442</v>
      </c>
      <c r="B4" s="73" t="s">
        <v>443</v>
      </c>
      <c r="C4" s="73" t="s">
        <v>289</v>
      </c>
      <c r="D4" s="73" t="s">
        <v>292</v>
      </c>
      <c r="E4" s="73" t="s">
        <v>444</v>
      </c>
      <c r="F4" s="73" t="s">
        <v>307</v>
      </c>
      <c r="G4" s="73" t="s">
        <v>445</v>
      </c>
    </row>
    <row r="5" spans="1:7" ht="14.25" customHeight="1">
      <c r="A5" s="73" t="s">
        <v>446</v>
      </c>
      <c r="B5" s="73" t="s">
        <v>447</v>
      </c>
      <c r="C5" s="73" t="s">
        <v>87</v>
      </c>
      <c r="D5" s="73" t="s">
        <v>292</v>
      </c>
      <c r="E5" s="73" t="s">
        <v>448</v>
      </c>
      <c r="F5" s="73" t="s">
        <v>307</v>
      </c>
      <c r="G5" s="73" t="s">
        <v>449</v>
      </c>
    </row>
    <row r="6" spans="1:7" ht="14.25" customHeight="1">
      <c r="A6" s="73" t="s">
        <v>450</v>
      </c>
      <c r="B6" s="73" t="s">
        <v>451</v>
      </c>
      <c r="C6" s="73" t="s">
        <v>247</v>
      </c>
      <c r="D6" s="73" t="s">
        <v>292</v>
      </c>
      <c r="E6" s="73" t="s">
        <v>452</v>
      </c>
      <c r="F6" s="73" t="s">
        <v>304</v>
      </c>
      <c r="G6" s="73" t="s">
        <v>453</v>
      </c>
    </row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  <row r="13" spans="1:7" ht="14.25" customHeight="1"/>
    <row r="14" spans="1:7" ht="14.25" customHeight="1"/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0"/>
  <sheetViews>
    <sheetView workbookViewId="0"/>
  </sheetViews>
  <sheetFormatPr defaultColWidth="14.42578125" defaultRowHeight="15" customHeight="1"/>
  <cols>
    <col min="1" max="1" width="17.5703125" customWidth="1"/>
    <col min="2" max="2" width="7.42578125" customWidth="1"/>
    <col min="3" max="3" width="7.28515625" customWidth="1"/>
    <col min="4" max="4" width="2.42578125" customWidth="1"/>
    <col min="5" max="5" width="2.85546875" customWidth="1"/>
    <col min="6" max="6" width="21.85546875" customWidth="1"/>
    <col min="7" max="11" width="17.5703125" customWidth="1"/>
  </cols>
  <sheetData>
    <row r="1" spans="1:7" ht="14.25" customHeight="1">
      <c r="A1" s="74">
        <v>584</v>
      </c>
      <c r="B1" s="75" t="s">
        <v>347</v>
      </c>
      <c r="C1" s="75" t="s">
        <v>348</v>
      </c>
      <c r="D1" s="76" t="s">
        <v>38</v>
      </c>
      <c r="E1" s="76">
        <v>38</v>
      </c>
      <c r="F1" s="77" t="s">
        <v>292</v>
      </c>
      <c r="G1" s="78">
        <v>8.2280092592592599E-2</v>
      </c>
    </row>
    <row r="2" spans="1:7" ht="14.25" customHeight="1">
      <c r="A2" s="79">
        <v>526</v>
      </c>
      <c r="B2" s="80" t="s">
        <v>290</v>
      </c>
      <c r="C2" s="80" t="s">
        <v>291</v>
      </c>
      <c r="D2" s="81" t="s">
        <v>38</v>
      </c>
      <c r="E2" s="81">
        <v>48</v>
      </c>
      <c r="F2" s="82" t="s">
        <v>292</v>
      </c>
      <c r="G2" s="83">
        <v>8.9907407407407408E-2</v>
      </c>
    </row>
    <row r="3" spans="1:7" ht="14.25" customHeight="1">
      <c r="A3" s="84">
        <v>555</v>
      </c>
      <c r="B3" s="85" t="s">
        <v>360</v>
      </c>
      <c r="C3" s="85" t="s">
        <v>361</v>
      </c>
      <c r="D3" s="86" t="s">
        <v>38</v>
      </c>
      <c r="E3" s="86">
        <v>58</v>
      </c>
      <c r="F3" s="87" t="s">
        <v>292</v>
      </c>
      <c r="G3" s="88">
        <v>9.723379629629629E-2</v>
      </c>
    </row>
    <row r="4" spans="1:7" ht="14.25" customHeight="1">
      <c r="A4" s="79">
        <v>270</v>
      </c>
      <c r="B4" s="80" t="s">
        <v>454</v>
      </c>
      <c r="C4" s="80" t="s">
        <v>455</v>
      </c>
      <c r="D4" s="81" t="s">
        <v>38</v>
      </c>
      <c r="E4" s="81">
        <v>51</v>
      </c>
      <c r="F4" s="82" t="s">
        <v>292</v>
      </c>
      <c r="G4" s="83">
        <v>0.10146990740740741</v>
      </c>
    </row>
    <row r="5" spans="1:7" ht="14.25" customHeight="1">
      <c r="A5" s="84">
        <v>491</v>
      </c>
      <c r="B5" s="85" t="s">
        <v>364</v>
      </c>
      <c r="C5" s="85" t="s">
        <v>456</v>
      </c>
      <c r="D5" s="86" t="s">
        <v>38</v>
      </c>
      <c r="E5" s="86">
        <v>65</v>
      </c>
      <c r="F5" s="87" t="s">
        <v>292</v>
      </c>
      <c r="G5" s="88">
        <v>0.11232638888888889</v>
      </c>
    </row>
    <row r="6" spans="1:7" ht="14.25" customHeight="1">
      <c r="A6" s="79">
        <v>62</v>
      </c>
      <c r="B6" s="80" t="s">
        <v>457</v>
      </c>
      <c r="C6" s="80" t="s">
        <v>458</v>
      </c>
      <c r="D6" s="81" t="s">
        <v>38</v>
      </c>
      <c r="E6" s="81">
        <v>50</v>
      </c>
      <c r="F6" s="82" t="s">
        <v>292</v>
      </c>
      <c r="G6" s="83">
        <v>0.11570601851851851</v>
      </c>
    </row>
    <row r="7" spans="1:7" ht="14.25" customHeight="1">
      <c r="A7" s="84">
        <v>468</v>
      </c>
      <c r="B7" s="85" t="s">
        <v>459</v>
      </c>
      <c r="C7" s="85" t="s">
        <v>460</v>
      </c>
      <c r="D7" s="86" t="s">
        <v>38</v>
      </c>
      <c r="E7" s="86">
        <v>51</v>
      </c>
      <c r="F7" s="87" t="s">
        <v>292</v>
      </c>
      <c r="G7" s="88">
        <v>0.11732638888888888</v>
      </c>
    </row>
    <row r="8" spans="1:7" ht="14.25" customHeight="1">
      <c r="A8" s="79">
        <v>470</v>
      </c>
      <c r="B8" s="80" t="s">
        <v>342</v>
      </c>
      <c r="C8" s="80" t="s">
        <v>343</v>
      </c>
      <c r="D8" s="81" t="s">
        <v>36</v>
      </c>
      <c r="E8" s="81">
        <v>62</v>
      </c>
      <c r="F8" s="82" t="s">
        <v>292</v>
      </c>
      <c r="G8" s="83">
        <v>0.11805555555555555</v>
      </c>
    </row>
    <row r="9" spans="1:7" ht="14.25" customHeight="1">
      <c r="A9" s="84">
        <v>469</v>
      </c>
      <c r="B9" s="85" t="s">
        <v>461</v>
      </c>
      <c r="C9" s="85" t="s">
        <v>462</v>
      </c>
      <c r="D9" s="86" t="s">
        <v>36</v>
      </c>
      <c r="E9" s="86">
        <v>55</v>
      </c>
      <c r="F9" s="87" t="s">
        <v>292</v>
      </c>
      <c r="G9" s="88">
        <v>0.12025462962962963</v>
      </c>
    </row>
    <row r="10" spans="1:7" ht="14.25" customHeight="1">
      <c r="A10" s="79">
        <v>58</v>
      </c>
      <c r="B10" s="80" t="s">
        <v>463</v>
      </c>
      <c r="C10" s="80" t="s">
        <v>464</v>
      </c>
      <c r="D10" s="81" t="s">
        <v>38</v>
      </c>
      <c r="E10" s="81">
        <v>56</v>
      </c>
      <c r="F10" s="82" t="s">
        <v>292</v>
      </c>
      <c r="G10" s="83">
        <v>0.14988425925925927</v>
      </c>
    </row>
    <row r="11" spans="1:7" ht="14.25" customHeight="1">
      <c r="A11" s="84">
        <v>575</v>
      </c>
      <c r="B11" s="85" t="s">
        <v>465</v>
      </c>
      <c r="C11" s="85" t="s">
        <v>466</v>
      </c>
      <c r="D11" s="86" t="s">
        <v>38</v>
      </c>
      <c r="E11" s="86">
        <v>56</v>
      </c>
      <c r="F11" s="87" t="s">
        <v>292</v>
      </c>
      <c r="G11" s="88">
        <v>0.14988425925925927</v>
      </c>
    </row>
    <row r="12" spans="1:7" ht="14.25" customHeight="1"/>
    <row r="13" spans="1:7" ht="14.25" customHeight="1"/>
    <row r="14" spans="1:7" ht="14.25" customHeight="1"/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0"/>
  <sheetViews>
    <sheetView workbookViewId="0"/>
  </sheetViews>
  <sheetFormatPr defaultColWidth="14.42578125" defaultRowHeight="15" customHeight="1"/>
  <cols>
    <col min="1" max="1" width="19.5703125" customWidth="1"/>
    <col min="2" max="2" width="7" customWidth="1"/>
    <col min="3" max="3" width="15.42578125" customWidth="1"/>
    <col min="4" max="4" width="6.140625" customWidth="1"/>
    <col min="5" max="5" width="9.140625" customWidth="1"/>
    <col min="6" max="11" width="8.7109375" customWidth="1"/>
  </cols>
  <sheetData>
    <row r="1" spans="1:5" ht="14.25" customHeight="1">
      <c r="A1" t="s">
        <v>1</v>
      </c>
      <c r="B1" t="s">
        <v>2</v>
      </c>
      <c r="C1" t="s">
        <v>467</v>
      </c>
      <c r="E1" t="s">
        <v>410</v>
      </c>
    </row>
    <row r="2" spans="1:5" ht="14.25" customHeight="1">
      <c r="A2" t="s">
        <v>139</v>
      </c>
      <c r="B2" t="s">
        <v>307</v>
      </c>
      <c r="C2">
        <v>91</v>
      </c>
      <c r="D2" t="s">
        <v>468</v>
      </c>
      <c r="E2" s="50">
        <v>5.4988425925925927E-2</v>
      </c>
    </row>
    <row r="3" spans="1:5" ht="14.25" customHeight="1">
      <c r="A3" t="s">
        <v>186</v>
      </c>
      <c r="B3" t="s">
        <v>307</v>
      </c>
      <c r="C3">
        <v>105</v>
      </c>
      <c r="D3" t="s">
        <v>469</v>
      </c>
      <c r="E3" s="50">
        <v>5.5636574074074074E-2</v>
      </c>
    </row>
    <row r="4" spans="1:5" ht="14.25" customHeight="1">
      <c r="A4" t="s">
        <v>213</v>
      </c>
      <c r="B4" t="s">
        <v>307</v>
      </c>
      <c r="C4">
        <v>232</v>
      </c>
      <c r="D4" t="s">
        <v>469</v>
      </c>
      <c r="E4" s="50">
        <v>6.084490740740741E-2</v>
      </c>
    </row>
    <row r="5" spans="1:5" ht="14.25" customHeight="1">
      <c r="A5" t="s">
        <v>40</v>
      </c>
      <c r="B5" t="s">
        <v>307</v>
      </c>
      <c r="C5">
        <v>328</v>
      </c>
      <c r="D5" t="s">
        <v>470</v>
      </c>
      <c r="E5" s="50">
        <v>6.4733796296296303E-2</v>
      </c>
    </row>
    <row r="6" spans="1:5" ht="14.25" customHeight="1">
      <c r="A6" t="s">
        <v>185</v>
      </c>
      <c r="B6" t="s">
        <v>307</v>
      </c>
      <c r="C6">
        <v>375</v>
      </c>
      <c r="D6" t="s">
        <v>471</v>
      </c>
      <c r="E6" s="50">
        <v>6.5451388888888892E-2</v>
      </c>
    </row>
    <row r="7" spans="1:5" ht="14.25" customHeight="1">
      <c r="A7" t="s">
        <v>65</v>
      </c>
      <c r="B7" t="s">
        <v>307</v>
      </c>
      <c r="C7">
        <v>445</v>
      </c>
      <c r="D7" t="s">
        <v>472</v>
      </c>
      <c r="E7" s="50">
        <v>6.6979166666666673E-2</v>
      </c>
    </row>
    <row r="8" spans="1:5" ht="14.25" customHeight="1">
      <c r="A8" t="s">
        <v>122</v>
      </c>
      <c r="B8" t="s">
        <v>304</v>
      </c>
      <c r="C8">
        <v>187</v>
      </c>
      <c r="D8" t="s">
        <v>472</v>
      </c>
      <c r="E8" s="50">
        <v>7.7430555555555558E-2</v>
      </c>
    </row>
    <row r="9" spans="1:5" ht="14.25" customHeight="1">
      <c r="A9" t="s">
        <v>423</v>
      </c>
      <c r="B9" t="s">
        <v>304</v>
      </c>
      <c r="C9">
        <v>194</v>
      </c>
      <c r="D9" t="s">
        <v>472</v>
      </c>
      <c r="E9" s="50">
        <v>7.7893518518518515E-2</v>
      </c>
    </row>
    <row r="10" spans="1:5" ht="14.25" customHeight="1">
      <c r="A10" t="s">
        <v>73</v>
      </c>
      <c r="B10" t="s">
        <v>304</v>
      </c>
      <c r="C10">
        <v>260</v>
      </c>
      <c r="D10" t="s">
        <v>472</v>
      </c>
      <c r="E10" s="50">
        <v>8.0613425925925922E-2</v>
      </c>
    </row>
    <row r="11" spans="1:5" ht="14.25" customHeight="1">
      <c r="A11" t="s">
        <v>35</v>
      </c>
      <c r="B11" t="s">
        <v>304</v>
      </c>
      <c r="C11">
        <v>374</v>
      </c>
      <c r="D11" t="s">
        <v>472</v>
      </c>
      <c r="E11" s="50">
        <v>8.7407407407407406E-2</v>
      </c>
    </row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0"/>
  <sheetViews>
    <sheetView workbookViewId="0"/>
  </sheetViews>
  <sheetFormatPr defaultColWidth="14.42578125" defaultRowHeight="15" customHeight="1"/>
  <cols>
    <col min="1" max="1" width="18.42578125" customWidth="1"/>
    <col min="2" max="2" width="5.5703125" customWidth="1"/>
    <col min="3" max="3" width="24.28515625" customWidth="1"/>
    <col min="4" max="4" width="7.5703125" customWidth="1"/>
    <col min="5" max="5" width="9.140625" customWidth="1"/>
    <col min="6" max="11" width="8.7109375" customWidth="1"/>
  </cols>
  <sheetData>
    <row r="1" spans="1:5" ht="14.25" customHeight="1">
      <c r="A1" t="s">
        <v>1</v>
      </c>
      <c r="B1" t="s">
        <v>473</v>
      </c>
      <c r="C1" t="s">
        <v>370</v>
      </c>
      <c r="D1" t="s">
        <v>474</v>
      </c>
      <c r="E1" t="s">
        <v>410</v>
      </c>
    </row>
    <row r="2" spans="1:5" ht="14.25" customHeight="1">
      <c r="A2" t="s">
        <v>475</v>
      </c>
      <c r="B2" t="s">
        <v>476</v>
      </c>
      <c r="C2" t="s">
        <v>477</v>
      </c>
      <c r="D2" t="s">
        <v>478</v>
      </c>
      <c r="E2" s="50">
        <v>5.3865740740740742E-2</v>
      </c>
    </row>
    <row r="3" spans="1:5" ht="14.25" customHeight="1">
      <c r="A3" t="s">
        <v>479</v>
      </c>
      <c r="B3" t="s">
        <v>480</v>
      </c>
      <c r="C3" t="s">
        <v>477</v>
      </c>
      <c r="E3" s="50">
        <v>6.413194444444445E-2</v>
      </c>
    </row>
    <row r="4" spans="1:5" ht="14.25" customHeight="1">
      <c r="A4" t="s">
        <v>481</v>
      </c>
      <c r="B4" t="s">
        <v>482</v>
      </c>
      <c r="C4" t="s">
        <v>477</v>
      </c>
      <c r="D4" t="s">
        <v>478</v>
      </c>
      <c r="E4" s="50">
        <v>6.5081018518518524E-2</v>
      </c>
    </row>
    <row r="5" spans="1:5" ht="14.25" customHeight="1">
      <c r="A5" t="s">
        <v>483</v>
      </c>
      <c r="B5" t="s">
        <v>484</v>
      </c>
      <c r="C5" t="s">
        <v>477</v>
      </c>
      <c r="E5" s="50">
        <v>6.5555555555555561E-2</v>
      </c>
    </row>
    <row r="6" spans="1:5" ht="14.25" customHeight="1">
      <c r="A6" t="s">
        <v>485</v>
      </c>
      <c r="B6" t="s">
        <v>482</v>
      </c>
      <c r="C6" t="s">
        <v>477</v>
      </c>
      <c r="E6" s="50">
        <v>6.9224537037037043E-2</v>
      </c>
    </row>
    <row r="7" spans="1:5" ht="14.25" customHeight="1">
      <c r="A7" t="s">
        <v>486</v>
      </c>
      <c r="B7" t="s">
        <v>487</v>
      </c>
      <c r="C7" t="s">
        <v>477</v>
      </c>
      <c r="E7" s="50">
        <v>7.1388888888888891E-2</v>
      </c>
    </row>
    <row r="8" spans="1:5" ht="14.25" customHeight="1">
      <c r="A8" t="s">
        <v>488</v>
      </c>
      <c r="B8" t="s">
        <v>482</v>
      </c>
      <c r="C8" t="s">
        <v>477</v>
      </c>
      <c r="E8" s="50">
        <v>7.2627314814814811E-2</v>
      </c>
    </row>
    <row r="9" spans="1:5" ht="14.25" customHeight="1">
      <c r="A9" t="s">
        <v>489</v>
      </c>
      <c r="B9" t="s">
        <v>490</v>
      </c>
      <c r="C9" t="s">
        <v>477</v>
      </c>
      <c r="E9" s="50">
        <v>7.5092592592592586E-2</v>
      </c>
    </row>
    <row r="10" spans="1:5" ht="14.25" customHeight="1">
      <c r="A10" t="s">
        <v>491</v>
      </c>
      <c r="B10" t="s">
        <v>490</v>
      </c>
      <c r="C10" t="s">
        <v>477</v>
      </c>
      <c r="E10" s="50">
        <v>7.5451388888888887E-2</v>
      </c>
    </row>
    <row r="11" spans="1:5" ht="14.25" customHeight="1">
      <c r="A11" t="s">
        <v>492</v>
      </c>
      <c r="B11" t="s">
        <v>490</v>
      </c>
      <c r="C11" t="s">
        <v>493</v>
      </c>
      <c r="E11" s="50">
        <v>8.4803240740740735E-2</v>
      </c>
    </row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0"/>
  <sheetViews>
    <sheetView workbookViewId="0"/>
  </sheetViews>
  <sheetFormatPr defaultColWidth="14.42578125" defaultRowHeight="15" customHeight="1"/>
  <cols>
    <col min="1" max="1" width="8.7109375" customWidth="1"/>
    <col min="2" max="2" width="24.85546875" customWidth="1"/>
    <col min="3" max="4" width="8.7109375" customWidth="1"/>
    <col min="5" max="5" width="21.28515625" customWidth="1"/>
    <col min="6" max="11" width="8.7109375" customWidth="1"/>
  </cols>
  <sheetData>
    <row r="1" spans="1:8" ht="14.25" customHeight="1">
      <c r="A1" s="59" t="s">
        <v>333</v>
      </c>
      <c r="B1" s="59" t="s">
        <v>494</v>
      </c>
      <c r="C1" s="59" t="s">
        <v>2</v>
      </c>
      <c r="D1" s="59" t="s">
        <v>495</v>
      </c>
      <c r="E1" s="59" t="s">
        <v>370</v>
      </c>
      <c r="F1" s="59" t="s">
        <v>297</v>
      </c>
      <c r="H1" s="10"/>
    </row>
    <row r="2" spans="1:8" ht="14.25" customHeight="1">
      <c r="A2" s="60">
        <v>2</v>
      </c>
      <c r="B2" s="55" t="s">
        <v>324</v>
      </c>
      <c r="C2" s="60" t="s">
        <v>307</v>
      </c>
      <c r="D2" s="60" t="s">
        <v>496</v>
      </c>
      <c r="E2" t="s">
        <v>292</v>
      </c>
      <c r="F2" s="89">
        <v>0.72361111111111109</v>
      </c>
      <c r="G2">
        <v>44</v>
      </c>
      <c r="H2" s="10">
        <v>0.81</v>
      </c>
    </row>
    <row r="3" spans="1:8" ht="14.25" customHeight="1">
      <c r="A3" s="60">
        <v>3</v>
      </c>
      <c r="B3" s="55" t="s">
        <v>497</v>
      </c>
      <c r="C3" s="60" t="s">
        <v>307</v>
      </c>
      <c r="D3" s="60" t="s">
        <v>498</v>
      </c>
      <c r="E3" s="60" t="s">
        <v>292</v>
      </c>
      <c r="F3" s="89">
        <v>0.75138888888888888</v>
      </c>
      <c r="G3">
        <v>20</v>
      </c>
      <c r="H3" s="10">
        <v>0.72270000000000001</v>
      </c>
    </row>
    <row r="4" spans="1:8" ht="14.25" customHeight="1">
      <c r="A4" s="60">
        <v>4</v>
      </c>
      <c r="B4" s="55" t="s">
        <v>306</v>
      </c>
      <c r="C4" s="60" t="s">
        <v>307</v>
      </c>
      <c r="D4" s="60" t="s">
        <v>499</v>
      </c>
      <c r="E4" t="s">
        <v>292</v>
      </c>
      <c r="F4" s="89">
        <v>0.7680555555555556</v>
      </c>
      <c r="G4">
        <v>33</v>
      </c>
      <c r="H4" s="10">
        <v>0.70799999999999996</v>
      </c>
    </row>
    <row r="5" spans="1:8" ht="14.25" customHeight="1">
      <c r="A5" s="60">
        <v>5</v>
      </c>
      <c r="B5" s="55" t="s">
        <v>500</v>
      </c>
      <c r="C5" s="60" t="s">
        <v>307</v>
      </c>
      <c r="D5" s="60" t="s">
        <v>501</v>
      </c>
      <c r="E5" t="s">
        <v>292</v>
      </c>
      <c r="F5" s="89">
        <v>0.77430555555555558</v>
      </c>
      <c r="G5">
        <v>35</v>
      </c>
      <c r="H5" s="10">
        <v>0.70940000000000003</v>
      </c>
    </row>
    <row r="6" spans="1:8" ht="14.25" customHeight="1">
      <c r="A6" s="60">
        <v>9</v>
      </c>
      <c r="B6" s="55" t="s">
        <v>502</v>
      </c>
      <c r="C6" s="60" t="s">
        <v>307</v>
      </c>
      <c r="D6" s="60" t="s">
        <v>496</v>
      </c>
      <c r="E6" t="s">
        <v>292</v>
      </c>
      <c r="F6" s="89">
        <v>0.7895833333333333</v>
      </c>
      <c r="G6">
        <v>44</v>
      </c>
      <c r="H6" s="10">
        <v>0.74229999999999996</v>
      </c>
    </row>
    <row r="7" spans="1:8" ht="14.25" customHeight="1">
      <c r="A7" s="60">
        <v>11</v>
      </c>
      <c r="B7" s="55" t="s">
        <v>503</v>
      </c>
      <c r="C7" s="60" t="s">
        <v>307</v>
      </c>
      <c r="D7" s="60" t="s">
        <v>496</v>
      </c>
      <c r="E7" t="s">
        <v>292</v>
      </c>
      <c r="F7" s="89">
        <v>0.79236111111111107</v>
      </c>
      <c r="G7">
        <v>43</v>
      </c>
      <c r="H7" s="10">
        <v>0.73440000000000005</v>
      </c>
    </row>
    <row r="8" spans="1:8" ht="14.25" customHeight="1">
      <c r="A8" s="60">
        <v>15</v>
      </c>
      <c r="B8" s="55" t="s">
        <v>504</v>
      </c>
      <c r="C8" s="60" t="s">
        <v>307</v>
      </c>
      <c r="D8" s="60" t="s">
        <v>499</v>
      </c>
      <c r="E8" t="s">
        <v>292</v>
      </c>
      <c r="F8" s="89">
        <v>0.80902777777777779</v>
      </c>
      <c r="G8">
        <v>33</v>
      </c>
      <c r="H8" s="10">
        <v>0.67210000000000003</v>
      </c>
    </row>
    <row r="9" spans="1:8" ht="14.25" customHeight="1">
      <c r="A9" s="60">
        <v>24</v>
      </c>
      <c r="B9" s="55" t="s">
        <v>505</v>
      </c>
      <c r="C9" s="60" t="s">
        <v>307</v>
      </c>
      <c r="D9" s="60" t="s">
        <v>506</v>
      </c>
      <c r="E9" t="s">
        <v>292</v>
      </c>
      <c r="F9" s="89">
        <v>0.83888888888888891</v>
      </c>
      <c r="G9">
        <v>49</v>
      </c>
      <c r="H9" s="10">
        <v>0.7268</v>
      </c>
    </row>
    <row r="10" spans="1:8" ht="14.25" customHeight="1">
      <c r="A10" s="60">
        <v>25</v>
      </c>
      <c r="B10" s="55" t="s">
        <v>507</v>
      </c>
      <c r="C10" s="60" t="s">
        <v>307</v>
      </c>
      <c r="D10" s="60" t="s">
        <v>496</v>
      </c>
      <c r="E10" t="s">
        <v>292</v>
      </c>
      <c r="F10" s="89">
        <v>0.84375</v>
      </c>
      <c r="G10">
        <v>44</v>
      </c>
      <c r="H10" s="10">
        <v>0.69469999999999998</v>
      </c>
    </row>
    <row r="11" spans="1:8" ht="14.25" customHeight="1">
      <c r="A11" s="60">
        <v>27</v>
      </c>
      <c r="B11" s="55" t="s">
        <v>508</v>
      </c>
      <c r="C11" s="60" t="s">
        <v>307</v>
      </c>
      <c r="D11" s="60" t="s">
        <v>509</v>
      </c>
      <c r="E11" t="s">
        <v>292</v>
      </c>
      <c r="F11" s="89">
        <v>0.84722222222222221</v>
      </c>
      <c r="G11">
        <v>53</v>
      </c>
      <c r="H11" s="10">
        <v>0.74339999999999995</v>
      </c>
    </row>
    <row r="12" spans="1:8" ht="14.25" customHeight="1">
      <c r="A12" s="60">
        <v>30</v>
      </c>
      <c r="B12" s="55" t="s">
        <v>510</v>
      </c>
      <c r="C12" s="60" t="s">
        <v>307</v>
      </c>
      <c r="D12" s="60" t="s">
        <v>511</v>
      </c>
      <c r="E12" t="s">
        <v>292</v>
      </c>
      <c r="F12" s="89">
        <v>0.85347222222222219</v>
      </c>
      <c r="G12">
        <v>58</v>
      </c>
      <c r="H12" s="10">
        <v>0.76970000000000005</v>
      </c>
    </row>
    <row r="13" spans="1:8" ht="14.25" customHeight="1">
      <c r="A13" s="60">
        <v>40</v>
      </c>
      <c r="B13" s="55" t="s">
        <v>512</v>
      </c>
      <c r="C13" s="60" t="s">
        <v>307</v>
      </c>
      <c r="D13" s="60" t="s">
        <v>496</v>
      </c>
      <c r="E13" t="s">
        <v>292</v>
      </c>
      <c r="F13" s="89">
        <v>0.89444444444444449</v>
      </c>
      <c r="G13">
        <v>42</v>
      </c>
      <c r="H13" s="10">
        <v>0.6452</v>
      </c>
    </row>
    <row r="14" spans="1:8" ht="14.25" customHeight="1">
      <c r="A14" s="60">
        <v>47</v>
      </c>
      <c r="B14" s="55" t="s">
        <v>513</v>
      </c>
      <c r="C14" s="60" t="s">
        <v>304</v>
      </c>
      <c r="D14" s="60" t="s">
        <v>514</v>
      </c>
      <c r="E14" t="s">
        <v>292</v>
      </c>
      <c r="F14" s="89">
        <v>0.91249999999999998</v>
      </c>
      <c r="G14">
        <v>46</v>
      </c>
      <c r="H14" s="10">
        <v>0.73209999999999997</v>
      </c>
    </row>
    <row r="15" spans="1:8" ht="14.25" customHeight="1">
      <c r="A15" s="60">
        <v>51</v>
      </c>
      <c r="B15" s="55" t="s">
        <v>515</v>
      </c>
      <c r="C15" s="60" t="s">
        <v>307</v>
      </c>
      <c r="D15" s="60" t="s">
        <v>506</v>
      </c>
      <c r="E15" t="s">
        <v>292</v>
      </c>
      <c r="F15" s="89">
        <v>0.92152777777777772</v>
      </c>
      <c r="G15">
        <v>49</v>
      </c>
      <c r="H15" s="10">
        <v>0.66159999999999997</v>
      </c>
    </row>
    <row r="16" spans="1:8" ht="14.25" customHeight="1">
      <c r="A16" s="60">
        <v>54</v>
      </c>
      <c r="B16" s="55" t="s">
        <v>516</v>
      </c>
      <c r="C16" s="60" t="s">
        <v>307</v>
      </c>
      <c r="D16" s="60" t="s">
        <v>509</v>
      </c>
      <c r="E16" t="s">
        <v>292</v>
      </c>
      <c r="F16" s="89">
        <v>0.93055555555555558</v>
      </c>
      <c r="G16">
        <v>50</v>
      </c>
      <c r="H16" s="10">
        <v>0.66039999999999999</v>
      </c>
    </row>
    <row r="17" spans="1:8" ht="14.25" customHeight="1">
      <c r="A17" s="60">
        <v>58</v>
      </c>
      <c r="B17" s="55" t="s">
        <v>517</v>
      </c>
      <c r="C17" s="60" t="s">
        <v>307</v>
      </c>
      <c r="D17" s="60" t="s">
        <v>496</v>
      </c>
      <c r="E17" t="s">
        <v>292</v>
      </c>
      <c r="F17" s="89">
        <v>0.93472222222222223</v>
      </c>
      <c r="G17">
        <v>42</v>
      </c>
      <c r="H17" s="10">
        <v>0.61739999999999995</v>
      </c>
    </row>
    <row r="18" spans="1:8" ht="14.25" customHeight="1">
      <c r="A18" s="60">
        <v>60</v>
      </c>
      <c r="B18" s="55" t="s">
        <v>317</v>
      </c>
      <c r="C18" s="60" t="s">
        <v>304</v>
      </c>
      <c r="D18" s="60" t="s">
        <v>514</v>
      </c>
      <c r="E18" t="s">
        <v>292</v>
      </c>
      <c r="F18" s="89">
        <v>0.93611111111111112</v>
      </c>
      <c r="G18">
        <v>48</v>
      </c>
      <c r="H18" s="10">
        <v>0.72850000000000004</v>
      </c>
    </row>
    <row r="19" spans="1:8" ht="14.25" customHeight="1">
      <c r="A19" s="60">
        <v>61</v>
      </c>
      <c r="B19" s="55" t="s">
        <v>518</v>
      </c>
      <c r="C19" s="60" t="s">
        <v>304</v>
      </c>
      <c r="D19" s="60" t="s">
        <v>519</v>
      </c>
      <c r="E19" t="s">
        <v>292</v>
      </c>
      <c r="F19" s="89">
        <v>0.9375</v>
      </c>
      <c r="G19">
        <v>31</v>
      </c>
      <c r="H19" s="10">
        <v>0.65849999999999997</v>
      </c>
    </row>
    <row r="20" spans="1:8" ht="14.25" customHeight="1">
      <c r="A20" s="60">
        <v>68</v>
      </c>
      <c r="B20" s="55" t="s">
        <v>520</v>
      </c>
      <c r="C20" s="60" t="s">
        <v>307</v>
      </c>
      <c r="D20" s="60" t="s">
        <v>496</v>
      </c>
      <c r="E20" t="s">
        <v>292</v>
      </c>
      <c r="F20" s="89">
        <v>0.96527777777777779</v>
      </c>
      <c r="G20">
        <v>42</v>
      </c>
      <c r="H20" s="10">
        <v>0.5978</v>
      </c>
    </row>
    <row r="21" spans="1:8" ht="14.25" customHeight="1">
      <c r="A21" s="60">
        <v>73</v>
      </c>
      <c r="B21" s="55" t="s">
        <v>521</v>
      </c>
      <c r="C21" s="60" t="s">
        <v>307</v>
      </c>
      <c r="D21" s="60" t="s">
        <v>511</v>
      </c>
      <c r="E21" t="s">
        <v>292</v>
      </c>
      <c r="F21" s="89">
        <v>0.97361111111111109</v>
      </c>
      <c r="G21">
        <v>56</v>
      </c>
      <c r="H21" s="10">
        <v>0.6633</v>
      </c>
    </row>
    <row r="22" spans="1:8" ht="14.25" customHeight="1">
      <c r="A22" s="60">
        <v>75</v>
      </c>
      <c r="B22" s="55" t="s">
        <v>522</v>
      </c>
      <c r="C22" s="60" t="s">
        <v>307</v>
      </c>
      <c r="D22" s="60" t="s">
        <v>506</v>
      </c>
      <c r="E22" t="s">
        <v>292</v>
      </c>
      <c r="F22" s="89">
        <v>0.9770833333333333</v>
      </c>
      <c r="G22">
        <v>45</v>
      </c>
      <c r="H22" s="10">
        <v>0.6048</v>
      </c>
    </row>
    <row r="23" spans="1:8" ht="14.25" customHeight="1">
      <c r="A23" s="60">
        <v>79</v>
      </c>
      <c r="B23" s="55" t="s">
        <v>523</v>
      </c>
      <c r="C23" s="60" t="s">
        <v>307</v>
      </c>
      <c r="D23" s="60" t="s">
        <v>509</v>
      </c>
      <c r="E23" t="s">
        <v>292</v>
      </c>
      <c r="F23" s="89">
        <v>0.98611111111111116</v>
      </c>
      <c r="G23">
        <v>53</v>
      </c>
      <c r="H23" s="10">
        <v>0.63870000000000005</v>
      </c>
    </row>
    <row r="24" spans="1:8" ht="14.25" customHeight="1">
      <c r="A24" s="60">
        <v>84</v>
      </c>
      <c r="B24" s="55" t="s">
        <v>524</v>
      </c>
      <c r="C24" s="60" t="s">
        <v>307</v>
      </c>
      <c r="D24" s="60" t="s">
        <v>525</v>
      </c>
      <c r="E24" t="s">
        <v>292</v>
      </c>
      <c r="F24" s="89">
        <v>0.99236111111111114</v>
      </c>
      <c r="G24">
        <v>64</v>
      </c>
      <c r="H24" s="10">
        <v>0.69769999999999999</v>
      </c>
    </row>
    <row r="25" spans="1:8" ht="14.25" customHeight="1">
      <c r="A25" s="60">
        <v>85</v>
      </c>
      <c r="B25" s="55" t="s">
        <v>285</v>
      </c>
      <c r="C25" s="60" t="s">
        <v>304</v>
      </c>
      <c r="D25" s="60" t="s">
        <v>519</v>
      </c>
      <c r="E25" t="s">
        <v>292</v>
      </c>
      <c r="F25" s="89">
        <v>0.99305555555555558</v>
      </c>
      <c r="G25">
        <v>31</v>
      </c>
      <c r="H25" s="10">
        <v>0.62170000000000003</v>
      </c>
    </row>
    <row r="26" spans="1:8" ht="14.25" customHeight="1">
      <c r="A26" s="60">
        <v>92</v>
      </c>
      <c r="B26" s="55" t="s">
        <v>526</v>
      </c>
      <c r="C26" s="60" t="s">
        <v>307</v>
      </c>
      <c r="D26" s="60" t="s">
        <v>511</v>
      </c>
      <c r="E26" t="s">
        <v>292</v>
      </c>
      <c r="F26" s="90">
        <v>1.0006944444444446</v>
      </c>
      <c r="G26">
        <v>56</v>
      </c>
      <c r="H26" s="10">
        <v>0.64539999999999997</v>
      </c>
    </row>
    <row r="27" spans="1:8" ht="14.25" customHeight="1">
      <c r="A27" s="60">
        <v>95</v>
      </c>
      <c r="B27" s="55" t="s">
        <v>527</v>
      </c>
      <c r="C27" s="60" t="s">
        <v>304</v>
      </c>
      <c r="D27" s="60" t="s">
        <v>528</v>
      </c>
      <c r="E27" t="s">
        <v>292</v>
      </c>
      <c r="F27" s="90">
        <v>1.0048611111111112</v>
      </c>
      <c r="G27">
        <v>55</v>
      </c>
      <c r="H27" s="10">
        <v>0.74080000000000001</v>
      </c>
    </row>
    <row r="28" spans="1:8" ht="14.25" customHeight="1">
      <c r="A28" s="60">
        <v>96</v>
      </c>
      <c r="B28" s="55" t="s">
        <v>313</v>
      </c>
      <c r="C28" s="60" t="s">
        <v>304</v>
      </c>
      <c r="D28" s="60" t="s">
        <v>529</v>
      </c>
      <c r="E28" t="s">
        <v>292</v>
      </c>
      <c r="F28" s="90">
        <v>1.0069444444444444</v>
      </c>
      <c r="G28">
        <v>54</v>
      </c>
      <c r="H28" s="10">
        <v>0.72970000000000002</v>
      </c>
    </row>
    <row r="29" spans="1:8" ht="14.25" customHeight="1">
      <c r="A29" s="60">
        <v>99</v>
      </c>
      <c r="B29" s="55" t="s">
        <v>308</v>
      </c>
      <c r="C29" s="60" t="s">
        <v>304</v>
      </c>
      <c r="D29" s="60" t="s">
        <v>530</v>
      </c>
      <c r="E29" t="s">
        <v>292</v>
      </c>
      <c r="F29" s="90">
        <v>1.0097222222222222</v>
      </c>
      <c r="G29">
        <v>28</v>
      </c>
      <c r="H29" s="10">
        <v>0.61070000000000002</v>
      </c>
    </row>
    <row r="30" spans="1:8" ht="14.25" customHeight="1">
      <c r="A30" s="60">
        <v>106</v>
      </c>
      <c r="B30" s="55" t="s">
        <v>531</v>
      </c>
      <c r="C30" s="60" t="s">
        <v>304</v>
      </c>
      <c r="D30" s="60" t="s">
        <v>529</v>
      </c>
      <c r="E30" t="s">
        <v>292</v>
      </c>
      <c r="F30" s="90">
        <v>1.0243055555555556</v>
      </c>
      <c r="G30">
        <v>54</v>
      </c>
      <c r="H30" s="10">
        <v>0.71730000000000005</v>
      </c>
    </row>
    <row r="31" spans="1:8" ht="14.25" customHeight="1">
      <c r="A31" s="60">
        <v>114</v>
      </c>
      <c r="B31" s="55" t="s">
        <v>532</v>
      </c>
      <c r="C31" s="60" t="s">
        <v>307</v>
      </c>
      <c r="D31" s="60" t="s">
        <v>533</v>
      </c>
      <c r="E31" t="s">
        <v>292</v>
      </c>
      <c r="F31" s="90">
        <v>1.0395833333333333</v>
      </c>
      <c r="G31">
        <v>71</v>
      </c>
      <c r="H31" s="10">
        <v>0.71540000000000004</v>
      </c>
    </row>
    <row r="32" spans="1:8" ht="14.25" customHeight="1">
      <c r="A32" s="60">
        <v>121</v>
      </c>
      <c r="B32" s="55" t="s">
        <v>534</v>
      </c>
      <c r="C32" s="60" t="s">
        <v>307</v>
      </c>
      <c r="D32" s="60" t="s">
        <v>496</v>
      </c>
      <c r="E32" t="s">
        <v>292</v>
      </c>
      <c r="F32" s="90">
        <v>1.0513888888888889</v>
      </c>
      <c r="G32">
        <v>42</v>
      </c>
      <c r="H32" s="10">
        <v>0.54890000000000005</v>
      </c>
    </row>
    <row r="33" spans="1:8" ht="14.25" customHeight="1">
      <c r="A33" s="60">
        <v>122</v>
      </c>
      <c r="B33" s="55" t="s">
        <v>535</v>
      </c>
      <c r="C33" s="60" t="s">
        <v>304</v>
      </c>
      <c r="D33" s="60" t="s">
        <v>536</v>
      </c>
      <c r="E33" t="s">
        <v>292</v>
      </c>
      <c r="F33" s="90">
        <v>1.0527777777777778</v>
      </c>
      <c r="G33">
        <v>43</v>
      </c>
      <c r="H33" s="10">
        <v>0.61809999999999998</v>
      </c>
    </row>
    <row r="34" spans="1:8" ht="14.25" customHeight="1">
      <c r="A34" s="60">
        <v>123</v>
      </c>
      <c r="B34" s="55" t="s">
        <v>537</v>
      </c>
      <c r="C34" s="60" t="s">
        <v>304</v>
      </c>
      <c r="D34" s="60" t="s">
        <v>530</v>
      </c>
      <c r="E34" t="s">
        <v>292</v>
      </c>
      <c r="F34" s="90">
        <v>1.0541666666666667</v>
      </c>
      <c r="G34">
        <v>29</v>
      </c>
      <c r="H34" s="10">
        <v>0.58499999999999996</v>
      </c>
    </row>
    <row r="35" spans="1:8" ht="14.25" customHeight="1">
      <c r="A35" s="60">
        <v>131</v>
      </c>
      <c r="B35" s="55" t="s">
        <v>538</v>
      </c>
      <c r="C35" s="60" t="s">
        <v>307</v>
      </c>
      <c r="D35" s="60" t="s">
        <v>506</v>
      </c>
      <c r="E35" t="s">
        <v>292</v>
      </c>
      <c r="F35" s="90">
        <v>1.0722222222222222</v>
      </c>
      <c r="G35">
        <v>47</v>
      </c>
      <c r="H35" s="10">
        <v>0.55959999999999999</v>
      </c>
    </row>
    <row r="36" spans="1:8" ht="14.25" customHeight="1">
      <c r="A36" s="60">
        <v>136</v>
      </c>
      <c r="B36" s="55" t="s">
        <v>539</v>
      </c>
      <c r="C36" s="60" t="s">
        <v>304</v>
      </c>
      <c r="D36" s="60" t="s">
        <v>536</v>
      </c>
      <c r="E36" t="s">
        <v>292</v>
      </c>
      <c r="F36" s="90">
        <v>1.0805555555555555</v>
      </c>
      <c r="G36">
        <v>45</v>
      </c>
      <c r="H36" s="10">
        <v>0.61250000000000004</v>
      </c>
    </row>
    <row r="37" spans="1:8" ht="14.25" customHeight="1">
      <c r="A37" s="60">
        <v>149</v>
      </c>
      <c r="B37" s="55" t="s">
        <v>540</v>
      </c>
      <c r="C37" s="60" t="s">
        <v>304</v>
      </c>
      <c r="D37" s="60" t="s">
        <v>519</v>
      </c>
      <c r="E37" t="s">
        <v>292</v>
      </c>
      <c r="F37" s="90">
        <v>1.1027777777777779</v>
      </c>
      <c r="G37">
        <v>32</v>
      </c>
      <c r="H37" s="10">
        <v>0.5605</v>
      </c>
    </row>
    <row r="38" spans="1:8" ht="14.25" customHeight="1">
      <c r="A38" s="60">
        <v>174</v>
      </c>
      <c r="B38" s="55" t="s">
        <v>541</v>
      </c>
      <c r="C38" s="60" t="s">
        <v>304</v>
      </c>
      <c r="D38" s="60" t="s">
        <v>528</v>
      </c>
      <c r="E38" t="s">
        <v>292</v>
      </c>
      <c r="F38" s="90">
        <v>1.1409722222222223</v>
      </c>
      <c r="G38">
        <v>57</v>
      </c>
      <c r="H38" s="10">
        <v>0.67010000000000003</v>
      </c>
    </row>
    <row r="39" spans="1:8" ht="14.25" customHeight="1">
      <c r="A39" s="60">
        <v>177</v>
      </c>
      <c r="B39" s="55" t="s">
        <v>315</v>
      </c>
      <c r="C39" s="60" t="s">
        <v>304</v>
      </c>
      <c r="D39" s="60" t="s">
        <v>536</v>
      </c>
      <c r="E39" t="s">
        <v>292</v>
      </c>
      <c r="F39" s="90">
        <v>1.1506944444444445</v>
      </c>
      <c r="G39">
        <v>44</v>
      </c>
      <c r="H39" s="10">
        <v>0.56969999999999998</v>
      </c>
    </row>
    <row r="40" spans="1:8" ht="14.25" customHeight="1">
      <c r="A40" s="60">
        <v>191</v>
      </c>
      <c r="B40" s="55" t="s">
        <v>542</v>
      </c>
      <c r="C40" s="60" t="s">
        <v>307</v>
      </c>
      <c r="D40" s="60" t="s">
        <v>509</v>
      </c>
      <c r="E40" t="s">
        <v>292</v>
      </c>
      <c r="F40" s="90">
        <v>1.1708333333333334</v>
      </c>
      <c r="G40">
        <v>54</v>
      </c>
      <c r="H40" s="10">
        <v>0.54210000000000003</v>
      </c>
    </row>
    <row r="41" spans="1:8" ht="14.25" customHeight="1">
      <c r="A41" s="60">
        <v>229</v>
      </c>
      <c r="B41" s="55" t="s">
        <v>321</v>
      </c>
      <c r="C41" s="60" t="s">
        <v>307</v>
      </c>
      <c r="D41" s="60" t="s">
        <v>511</v>
      </c>
      <c r="E41" t="s">
        <v>292</v>
      </c>
      <c r="F41" s="90">
        <v>1.2347222222222223</v>
      </c>
      <c r="G41">
        <v>58</v>
      </c>
      <c r="H41" s="10">
        <v>0.53210000000000002</v>
      </c>
    </row>
    <row r="42" spans="1:8" ht="14.25" customHeight="1">
      <c r="A42" s="60">
        <v>259</v>
      </c>
      <c r="B42" s="55" t="s">
        <v>543</v>
      </c>
      <c r="C42" s="60" t="s">
        <v>304</v>
      </c>
      <c r="D42" s="60" t="s">
        <v>514</v>
      </c>
      <c r="E42" t="s">
        <v>292</v>
      </c>
      <c r="F42" s="90">
        <v>1.2777777777777777</v>
      </c>
      <c r="G42">
        <v>44</v>
      </c>
      <c r="H42" s="10">
        <v>0.51300000000000001</v>
      </c>
    </row>
    <row r="43" spans="1:8" ht="14.25" customHeight="1">
      <c r="A43" s="60">
        <v>309</v>
      </c>
      <c r="B43" s="55" t="s">
        <v>544</v>
      </c>
      <c r="C43" s="60" t="s">
        <v>307</v>
      </c>
      <c r="D43" s="60" t="s">
        <v>511</v>
      </c>
      <c r="E43" t="s">
        <v>292</v>
      </c>
      <c r="F43" s="90">
        <v>1.3854166666666667</v>
      </c>
      <c r="G43">
        <v>57</v>
      </c>
      <c r="H43" s="10">
        <v>0.47020000000000001</v>
      </c>
    </row>
    <row r="44" spans="1:8" ht="14.25" customHeight="1">
      <c r="A44" s="60">
        <v>338</v>
      </c>
      <c r="B44" s="55" t="s">
        <v>545</v>
      </c>
      <c r="C44" s="60" t="s">
        <v>304</v>
      </c>
      <c r="D44" s="60" t="s">
        <v>546</v>
      </c>
      <c r="E44" t="s">
        <v>292</v>
      </c>
      <c r="F44" s="90">
        <v>1.4548611111111112</v>
      </c>
      <c r="G44">
        <v>64</v>
      </c>
      <c r="H44" s="10">
        <v>0.58040000000000003</v>
      </c>
    </row>
    <row r="45" spans="1:8" ht="14.25" customHeight="1">
      <c r="A45" s="60">
        <v>343</v>
      </c>
      <c r="B45" s="55" t="s">
        <v>547</v>
      </c>
      <c r="C45" s="60" t="s">
        <v>304</v>
      </c>
      <c r="D45" s="60" t="s">
        <v>548</v>
      </c>
      <c r="E45" t="s">
        <v>292</v>
      </c>
      <c r="F45" s="90">
        <v>1.4597222222222221</v>
      </c>
      <c r="G45">
        <v>66</v>
      </c>
      <c r="H45" s="10">
        <v>0.59660000000000002</v>
      </c>
    </row>
    <row r="46" spans="1:8" ht="14.25" customHeight="1">
      <c r="A46" s="60">
        <v>344</v>
      </c>
      <c r="B46" s="55" t="s">
        <v>549</v>
      </c>
      <c r="C46" s="60" t="s">
        <v>307</v>
      </c>
      <c r="D46" s="60" t="s">
        <v>550</v>
      </c>
      <c r="E46" t="s">
        <v>292</v>
      </c>
      <c r="F46" s="90">
        <v>1.4604166666666667</v>
      </c>
      <c r="G46">
        <v>75</v>
      </c>
      <c r="H46" s="10">
        <v>0.54069999999999996</v>
      </c>
    </row>
    <row r="47" spans="1:8" ht="14.25" customHeight="1">
      <c r="H47" s="10"/>
    </row>
    <row r="48" spans="1:8" ht="14.25" customHeight="1">
      <c r="H48" s="10"/>
    </row>
    <row r="49" spans="8:8" ht="14.25" customHeight="1">
      <c r="H49" s="10"/>
    </row>
    <row r="50" spans="8:8" ht="14.25" customHeight="1">
      <c r="H50" s="10"/>
    </row>
    <row r="51" spans="8:8" ht="14.25" customHeight="1">
      <c r="H51" s="10"/>
    </row>
    <row r="52" spans="8:8" ht="14.25" customHeight="1">
      <c r="H52" s="10"/>
    </row>
    <row r="53" spans="8:8" ht="14.25" customHeight="1">
      <c r="H53" s="10"/>
    </row>
    <row r="54" spans="8:8" ht="14.25" customHeight="1">
      <c r="H54" s="10"/>
    </row>
    <row r="55" spans="8:8" ht="14.25" customHeight="1">
      <c r="H55" s="10"/>
    </row>
    <row r="56" spans="8:8" ht="14.25" customHeight="1">
      <c r="H56" s="10"/>
    </row>
    <row r="57" spans="8:8" ht="14.25" customHeight="1">
      <c r="H57" s="10"/>
    </row>
    <row r="58" spans="8:8" ht="14.25" customHeight="1">
      <c r="H58" s="10"/>
    </row>
    <row r="59" spans="8:8" ht="14.25" customHeight="1">
      <c r="H59" s="10"/>
    </row>
    <row r="60" spans="8:8" ht="14.25" customHeight="1">
      <c r="H60" s="10"/>
    </row>
    <row r="61" spans="8:8" ht="14.25" customHeight="1">
      <c r="H61" s="10"/>
    </row>
    <row r="62" spans="8:8" ht="14.25" customHeight="1">
      <c r="H62" s="10"/>
    </row>
    <row r="63" spans="8:8" ht="14.25" customHeight="1">
      <c r="H63" s="10"/>
    </row>
    <row r="64" spans="8:8" ht="14.25" customHeight="1">
      <c r="H64" s="10"/>
    </row>
    <row r="65" spans="8:8" ht="14.25" customHeight="1">
      <c r="H65" s="10"/>
    </row>
    <row r="66" spans="8:8" ht="14.25" customHeight="1">
      <c r="H66" s="10"/>
    </row>
    <row r="67" spans="8:8" ht="14.25" customHeight="1">
      <c r="H67" s="10"/>
    </row>
    <row r="68" spans="8:8" ht="14.25" customHeight="1">
      <c r="H68" s="10"/>
    </row>
    <row r="69" spans="8:8" ht="14.25" customHeight="1">
      <c r="H69" s="10"/>
    </row>
    <row r="70" spans="8:8" ht="14.25" customHeight="1">
      <c r="H70" s="10"/>
    </row>
    <row r="71" spans="8:8" ht="14.25" customHeight="1">
      <c r="H71" s="10"/>
    </row>
    <row r="72" spans="8:8" ht="14.25" customHeight="1">
      <c r="H72" s="10"/>
    </row>
    <row r="73" spans="8:8" ht="14.25" customHeight="1">
      <c r="H73" s="10"/>
    </row>
    <row r="74" spans="8:8" ht="14.25" customHeight="1">
      <c r="H74" s="10"/>
    </row>
    <row r="75" spans="8:8" ht="14.25" customHeight="1">
      <c r="H75" s="10"/>
    </row>
    <row r="76" spans="8:8" ht="14.25" customHeight="1">
      <c r="H76" s="10"/>
    </row>
    <row r="77" spans="8:8" ht="14.25" customHeight="1">
      <c r="H77" s="10"/>
    </row>
    <row r="78" spans="8:8" ht="14.25" customHeight="1">
      <c r="H78" s="10"/>
    </row>
    <row r="79" spans="8:8" ht="14.25" customHeight="1">
      <c r="H79" s="10"/>
    </row>
    <row r="80" spans="8:8" ht="14.25" customHeight="1">
      <c r="H80" s="10"/>
    </row>
    <row r="81" spans="8:8" ht="14.25" customHeight="1">
      <c r="H81" s="10"/>
    </row>
    <row r="82" spans="8:8" ht="14.25" customHeight="1">
      <c r="H82" s="10"/>
    </row>
    <row r="83" spans="8:8" ht="14.25" customHeight="1">
      <c r="H83" s="10"/>
    </row>
    <row r="84" spans="8:8" ht="14.25" customHeight="1">
      <c r="H84" s="10"/>
    </row>
    <row r="85" spans="8:8" ht="14.25" customHeight="1">
      <c r="H85" s="10"/>
    </row>
    <row r="86" spans="8:8" ht="14.25" customHeight="1">
      <c r="H86" s="10"/>
    </row>
    <row r="87" spans="8:8" ht="14.25" customHeight="1">
      <c r="H87" s="10"/>
    </row>
    <row r="88" spans="8:8" ht="14.25" customHeight="1">
      <c r="H88" s="10"/>
    </row>
    <row r="89" spans="8:8" ht="14.25" customHeight="1">
      <c r="H89" s="10"/>
    </row>
    <row r="90" spans="8:8" ht="14.25" customHeight="1">
      <c r="H90" s="10"/>
    </row>
    <row r="91" spans="8:8" ht="14.25" customHeight="1">
      <c r="H91" s="10"/>
    </row>
    <row r="92" spans="8:8" ht="14.25" customHeight="1">
      <c r="H92" s="10"/>
    </row>
    <row r="93" spans="8:8" ht="14.25" customHeight="1">
      <c r="H93" s="10"/>
    </row>
    <row r="94" spans="8:8" ht="14.25" customHeight="1">
      <c r="H94" s="10"/>
    </row>
    <row r="95" spans="8:8" ht="14.25" customHeight="1">
      <c r="H95" s="10"/>
    </row>
    <row r="96" spans="8:8" ht="14.25" customHeight="1">
      <c r="H96" s="10"/>
    </row>
    <row r="97" spans="8:8" ht="14.25" customHeight="1">
      <c r="H97" s="10"/>
    </row>
    <row r="98" spans="8:8" ht="14.25" customHeight="1">
      <c r="H98" s="10"/>
    </row>
    <row r="99" spans="8:8" ht="14.25" customHeight="1">
      <c r="H99" s="10"/>
    </row>
    <row r="100" spans="8:8" ht="14.25" customHeight="1">
      <c r="H100" s="10"/>
    </row>
  </sheetData>
  <autoFilter ref="A1:F46" xr:uid="{00000000-0009-0000-0000-000011000000}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S100"/>
  <sheetViews>
    <sheetView workbookViewId="0"/>
  </sheetViews>
  <sheetFormatPr defaultColWidth="14.42578125" defaultRowHeight="15" customHeight="1"/>
  <cols>
    <col min="1" max="1" width="10.5703125" customWidth="1"/>
    <col min="2" max="5" width="16" customWidth="1"/>
    <col min="6" max="6" width="8.42578125" customWidth="1"/>
    <col min="7" max="8" width="8.7109375" customWidth="1"/>
    <col min="9" max="9" width="9.42578125" customWidth="1"/>
    <col min="10" max="10" width="10.5703125" customWidth="1"/>
    <col min="11" max="17" width="8.7109375" customWidth="1"/>
    <col min="18" max="18" width="24.28515625" customWidth="1"/>
    <col min="19" max="19" width="11.42578125" customWidth="1"/>
  </cols>
  <sheetData>
    <row r="1" spans="1:10" ht="14.25" customHeight="1">
      <c r="A1" s="91" t="s">
        <v>551</v>
      </c>
      <c r="B1" s="91" t="s">
        <v>552</v>
      </c>
      <c r="C1" s="92" t="s">
        <v>553</v>
      </c>
      <c r="D1" s="93" t="s">
        <v>554</v>
      </c>
      <c r="E1" s="93" t="s">
        <v>555</v>
      </c>
      <c r="F1" s="93"/>
      <c r="G1" s="94" t="s">
        <v>297</v>
      </c>
      <c r="H1" s="92" t="s">
        <v>2</v>
      </c>
      <c r="I1" s="95" t="s">
        <v>556</v>
      </c>
      <c r="J1" s="96" t="s">
        <v>34</v>
      </c>
    </row>
    <row r="2" spans="1:10" ht="14.25" customHeight="1">
      <c r="A2" s="91" t="s">
        <v>344</v>
      </c>
      <c r="B2" s="91" t="s">
        <v>345</v>
      </c>
      <c r="C2" s="91" t="s">
        <v>35</v>
      </c>
      <c r="D2" s="97">
        <v>34249</v>
      </c>
      <c r="E2" s="97">
        <v>45845</v>
      </c>
      <c r="F2" s="4">
        <f t="shared" ref="F2:F23" si="0">DATEDIF(D2,E2,"y")</f>
        <v>31</v>
      </c>
      <c r="G2" s="98">
        <v>1.9027777777777779E-2</v>
      </c>
      <c r="H2" s="91" t="s">
        <v>36</v>
      </c>
      <c r="I2" s="99">
        <v>0.54079999999999995</v>
      </c>
      <c r="J2" s="100" t="s">
        <v>557</v>
      </c>
    </row>
    <row r="3" spans="1:10" ht="14.25" customHeight="1">
      <c r="A3" s="91" t="s">
        <v>356</v>
      </c>
      <c r="B3" s="91" t="s">
        <v>357</v>
      </c>
      <c r="C3" s="91" t="s">
        <v>37</v>
      </c>
      <c r="D3" s="97">
        <v>26139</v>
      </c>
      <c r="E3" s="97">
        <v>45845</v>
      </c>
      <c r="F3" s="4">
        <f t="shared" si="0"/>
        <v>53</v>
      </c>
      <c r="G3" s="98">
        <v>1.4236111111111111E-2</v>
      </c>
      <c r="H3" s="91" t="s">
        <v>38</v>
      </c>
      <c r="I3" s="99">
        <v>0.73740000000000006</v>
      </c>
      <c r="J3" s="101" t="s">
        <v>558</v>
      </c>
    </row>
    <row r="4" spans="1:10" ht="14.25" customHeight="1">
      <c r="A4" s="91" t="s">
        <v>360</v>
      </c>
      <c r="B4" s="91" t="s">
        <v>361</v>
      </c>
      <c r="C4" s="91" t="s">
        <v>40</v>
      </c>
      <c r="D4" s="97">
        <v>24275</v>
      </c>
      <c r="E4" s="97">
        <v>45845</v>
      </c>
      <c r="F4" s="4">
        <f t="shared" si="0"/>
        <v>59</v>
      </c>
      <c r="G4" s="98">
        <v>1.4490740740740742E-2</v>
      </c>
      <c r="H4" s="91" t="s">
        <v>38</v>
      </c>
      <c r="I4" s="99">
        <v>0.76200000000000001</v>
      </c>
      <c r="J4" s="101" t="s">
        <v>558</v>
      </c>
    </row>
    <row r="5" spans="1:10" ht="14.25" customHeight="1">
      <c r="A5" s="91" t="s">
        <v>559</v>
      </c>
      <c r="B5" s="91" t="s">
        <v>560</v>
      </c>
      <c r="C5" s="91" t="s">
        <v>44</v>
      </c>
      <c r="D5" s="102">
        <v>28643</v>
      </c>
      <c r="E5" s="97">
        <v>45845</v>
      </c>
      <c r="F5" s="4">
        <f t="shared" si="0"/>
        <v>47</v>
      </c>
      <c r="G5" s="98">
        <v>2.2719907407407407E-2</v>
      </c>
      <c r="H5" s="91" t="s">
        <v>36</v>
      </c>
      <c r="I5" s="99">
        <v>0.49519999999999997</v>
      </c>
      <c r="J5" s="101" t="s">
        <v>561</v>
      </c>
    </row>
    <row r="6" spans="1:10" ht="14.25" customHeight="1">
      <c r="A6" s="91" t="s">
        <v>562</v>
      </c>
      <c r="B6" s="91" t="s">
        <v>563</v>
      </c>
      <c r="C6" s="91" t="s">
        <v>46</v>
      </c>
      <c r="D6" s="97">
        <v>28494</v>
      </c>
      <c r="E6" s="97">
        <v>45845</v>
      </c>
      <c r="F6" s="4">
        <f t="shared" si="0"/>
        <v>47</v>
      </c>
      <c r="G6" s="98">
        <v>1.7638888888888888E-2</v>
      </c>
      <c r="H6" s="91" t="s">
        <v>36</v>
      </c>
      <c r="I6" s="99">
        <v>0.63780000000000003</v>
      </c>
      <c r="J6" s="101" t="s">
        <v>561</v>
      </c>
    </row>
    <row r="7" spans="1:10" ht="14.25" customHeight="1">
      <c r="A7" s="91" t="s">
        <v>564</v>
      </c>
      <c r="B7" s="91" t="s">
        <v>565</v>
      </c>
      <c r="C7" s="91" t="s">
        <v>48</v>
      </c>
      <c r="D7" s="97">
        <v>27479</v>
      </c>
      <c r="E7" s="97">
        <v>45845</v>
      </c>
      <c r="F7" s="4">
        <f t="shared" si="0"/>
        <v>50</v>
      </c>
      <c r="G7" s="98">
        <v>1.2974537037037038E-2</v>
      </c>
      <c r="H7" s="91" t="s">
        <v>38</v>
      </c>
      <c r="I7" s="99">
        <v>0.78949999999999998</v>
      </c>
      <c r="J7" s="101" t="s">
        <v>561</v>
      </c>
    </row>
    <row r="8" spans="1:10" ht="14.25" customHeight="1">
      <c r="A8" s="91" t="s">
        <v>566</v>
      </c>
      <c r="B8" s="91" t="s">
        <v>567</v>
      </c>
      <c r="C8" s="91" t="s">
        <v>54</v>
      </c>
      <c r="D8" s="97">
        <v>25036</v>
      </c>
      <c r="E8" s="97">
        <v>45845</v>
      </c>
      <c r="F8" s="4">
        <f t="shared" si="0"/>
        <v>56</v>
      </c>
      <c r="G8" s="98">
        <v>1.7708333333333333E-2</v>
      </c>
      <c r="H8" s="91" t="s">
        <v>38</v>
      </c>
      <c r="I8" s="99">
        <v>0.60780000000000001</v>
      </c>
      <c r="J8" s="101" t="s">
        <v>561</v>
      </c>
    </row>
    <row r="9" spans="1:10" ht="14.25" customHeight="1">
      <c r="A9" s="91" t="s">
        <v>362</v>
      </c>
      <c r="B9" s="91" t="s">
        <v>363</v>
      </c>
      <c r="C9" s="91" t="s">
        <v>58</v>
      </c>
      <c r="D9" s="97">
        <v>28459</v>
      </c>
      <c r="E9" s="97">
        <v>45845</v>
      </c>
      <c r="F9" s="4">
        <f t="shared" si="0"/>
        <v>47</v>
      </c>
      <c r="G9" s="98">
        <v>1.6064814814814816E-2</v>
      </c>
      <c r="H9" s="91" t="s">
        <v>38</v>
      </c>
      <c r="I9" s="99">
        <v>0.62250000000000005</v>
      </c>
      <c r="J9" s="101" t="s">
        <v>558</v>
      </c>
    </row>
    <row r="10" spans="1:10" ht="14.25" customHeight="1">
      <c r="A10" s="91" t="s">
        <v>568</v>
      </c>
      <c r="B10" s="91" t="s">
        <v>569</v>
      </c>
      <c r="C10" s="91" t="s">
        <v>60</v>
      </c>
      <c r="D10" s="102">
        <v>33320</v>
      </c>
      <c r="E10" s="97">
        <v>45845</v>
      </c>
      <c r="F10" s="4">
        <f t="shared" si="0"/>
        <v>34</v>
      </c>
      <c r="G10" s="98">
        <v>2.4120370370370372E-2</v>
      </c>
      <c r="H10" s="91" t="s">
        <v>36</v>
      </c>
      <c r="I10" s="99">
        <v>0.42899999999999999</v>
      </c>
      <c r="J10" s="101" t="s">
        <v>561</v>
      </c>
    </row>
    <row r="11" spans="1:10" ht="14.25" customHeight="1">
      <c r="A11" s="91" t="s">
        <v>570</v>
      </c>
      <c r="B11" s="91" t="s">
        <v>571</v>
      </c>
      <c r="C11" s="91" t="s">
        <v>64</v>
      </c>
      <c r="D11" s="102">
        <v>34697</v>
      </c>
      <c r="E11" s="97">
        <v>45845</v>
      </c>
      <c r="F11" s="4">
        <f t="shared" si="0"/>
        <v>30</v>
      </c>
      <c r="G11" s="98">
        <v>2.4155092592592593E-2</v>
      </c>
      <c r="H11" s="91" t="s">
        <v>36</v>
      </c>
      <c r="I11" s="99">
        <v>0.42549999999999999</v>
      </c>
      <c r="J11" s="101" t="s">
        <v>558</v>
      </c>
    </row>
    <row r="12" spans="1:10" ht="14.25" customHeight="1">
      <c r="A12" s="91" t="s">
        <v>461</v>
      </c>
      <c r="B12" s="91" t="s">
        <v>462</v>
      </c>
      <c r="C12" s="91" t="s">
        <v>71</v>
      </c>
      <c r="D12" s="97">
        <v>25525</v>
      </c>
      <c r="E12" s="97">
        <v>45845</v>
      </c>
      <c r="F12" s="4">
        <f t="shared" si="0"/>
        <v>55</v>
      </c>
      <c r="G12" s="98">
        <v>1.7488425925925925E-2</v>
      </c>
      <c r="H12" s="91" t="s">
        <v>36</v>
      </c>
      <c r="I12" s="99">
        <v>0.70950000000000002</v>
      </c>
      <c r="J12" s="101" t="s">
        <v>558</v>
      </c>
    </row>
    <row r="13" spans="1:10" ht="14.25" customHeight="1">
      <c r="A13" s="91" t="s">
        <v>293</v>
      </c>
      <c r="B13" s="91" t="s">
        <v>572</v>
      </c>
      <c r="C13" s="91" t="s">
        <v>74</v>
      </c>
      <c r="D13" s="97" t="s">
        <v>75</v>
      </c>
      <c r="E13" s="97">
        <v>45845</v>
      </c>
      <c r="F13" s="4">
        <f t="shared" si="0"/>
        <v>57</v>
      </c>
      <c r="G13" s="98">
        <v>2.4166666666666666E-2</v>
      </c>
      <c r="H13" s="91" t="s">
        <v>36</v>
      </c>
      <c r="I13" s="99">
        <v>0.52729999999999999</v>
      </c>
      <c r="J13" s="101" t="s">
        <v>558</v>
      </c>
    </row>
    <row r="14" spans="1:10" ht="14.25" customHeight="1">
      <c r="A14" s="91" t="s">
        <v>573</v>
      </c>
      <c r="B14" s="91" t="s">
        <v>574</v>
      </c>
      <c r="C14" s="91" t="s">
        <v>79</v>
      </c>
      <c r="D14" s="97" t="s">
        <v>80</v>
      </c>
      <c r="E14" s="97">
        <v>45845</v>
      </c>
      <c r="F14" s="4">
        <f t="shared" si="0"/>
        <v>66</v>
      </c>
      <c r="G14" s="98">
        <v>2.417824074074074E-2</v>
      </c>
      <c r="H14" s="91" t="s">
        <v>36</v>
      </c>
      <c r="I14" s="99">
        <v>0.60029999999999994</v>
      </c>
      <c r="J14" s="101" t="s">
        <v>561</v>
      </c>
    </row>
    <row r="15" spans="1:10" ht="14.25" customHeight="1">
      <c r="A15" s="91" t="s">
        <v>575</v>
      </c>
      <c r="B15" s="91" t="s">
        <v>576</v>
      </c>
      <c r="C15" s="91" t="s">
        <v>82</v>
      </c>
      <c r="D15" s="97" t="s">
        <v>391</v>
      </c>
      <c r="E15" s="97">
        <v>45845</v>
      </c>
      <c r="F15" s="4">
        <f t="shared" si="0"/>
        <v>30</v>
      </c>
      <c r="G15" s="98">
        <v>1.5625E-2</v>
      </c>
      <c r="H15" s="91" t="s">
        <v>38</v>
      </c>
      <c r="I15" s="99">
        <v>0.57479999999999998</v>
      </c>
      <c r="J15" s="101" t="s">
        <v>561</v>
      </c>
    </row>
    <row r="16" spans="1:10" ht="14.25" customHeight="1">
      <c r="A16" s="91" t="s">
        <v>577</v>
      </c>
      <c r="B16" s="91" t="s">
        <v>572</v>
      </c>
      <c r="C16" s="91" t="s">
        <v>578</v>
      </c>
      <c r="D16" s="97" t="s">
        <v>91</v>
      </c>
      <c r="E16" s="97">
        <v>45845</v>
      </c>
      <c r="F16" s="4">
        <f t="shared" si="0"/>
        <v>56</v>
      </c>
      <c r="G16" s="98">
        <v>1.7824074074074076E-2</v>
      </c>
      <c r="H16" s="91" t="s">
        <v>38</v>
      </c>
      <c r="I16" s="99">
        <v>0.60389999999999999</v>
      </c>
      <c r="J16" s="101" t="s">
        <v>561</v>
      </c>
    </row>
    <row r="17" spans="1:10" ht="14.25" customHeight="1">
      <c r="A17" s="91" t="s">
        <v>579</v>
      </c>
      <c r="B17" s="91" t="s">
        <v>580</v>
      </c>
      <c r="C17" s="91" t="s">
        <v>96</v>
      </c>
      <c r="D17" s="97" t="s">
        <v>581</v>
      </c>
      <c r="E17" s="97">
        <v>45845</v>
      </c>
      <c r="F17" s="4">
        <f t="shared" si="0"/>
        <v>71</v>
      </c>
      <c r="G17" s="98">
        <v>2.4745370370370369E-2</v>
      </c>
      <c r="H17" s="91" t="s">
        <v>38</v>
      </c>
      <c r="I17" s="99">
        <v>0.50090000000000001</v>
      </c>
      <c r="J17" s="101" t="s">
        <v>561</v>
      </c>
    </row>
    <row r="18" spans="1:10" ht="14.25" customHeight="1">
      <c r="A18" s="91" t="s">
        <v>579</v>
      </c>
      <c r="B18" s="91" t="s">
        <v>582</v>
      </c>
      <c r="C18" s="91" t="s">
        <v>97</v>
      </c>
      <c r="D18" s="97" t="s">
        <v>98</v>
      </c>
      <c r="E18" s="97">
        <v>45845</v>
      </c>
      <c r="F18" s="4">
        <f t="shared" si="0"/>
        <v>33</v>
      </c>
      <c r="G18" s="98">
        <v>1.2500000000000001E-2</v>
      </c>
      <c r="H18" s="91" t="s">
        <v>38</v>
      </c>
      <c r="I18" s="99">
        <v>0.72499999999999998</v>
      </c>
      <c r="J18" s="101" t="s">
        <v>561</v>
      </c>
    </row>
    <row r="19" spans="1:10" ht="14.25" customHeight="1">
      <c r="A19" s="91" t="s">
        <v>454</v>
      </c>
      <c r="B19" s="91" t="s">
        <v>455</v>
      </c>
      <c r="C19" s="91" t="s">
        <v>100</v>
      </c>
      <c r="D19" s="97">
        <v>27009</v>
      </c>
      <c r="E19" s="97">
        <v>45845</v>
      </c>
      <c r="F19" s="4">
        <f t="shared" si="0"/>
        <v>51</v>
      </c>
      <c r="G19" s="98">
        <v>1.3391203703703704E-2</v>
      </c>
      <c r="H19" s="91" t="s">
        <v>38</v>
      </c>
      <c r="I19" s="99">
        <v>0.77100000000000002</v>
      </c>
      <c r="J19" s="101" t="s">
        <v>558</v>
      </c>
    </row>
    <row r="20" spans="1:10" ht="14.25" customHeight="1">
      <c r="A20" s="91" t="s">
        <v>347</v>
      </c>
      <c r="B20" s="91" t="s">
        <v>348</v>
      </c>
      <c r="C20" s="91" t="s">
        <v>110</v>
      </c>
      <c r="D20" s="97">
        <v>31683</v>
      </c>
      <c r="E20" s="97">
        <v>45845</v>
      </c>
      <c r="F20" s="4">
        <f t="shared" si="0"/>
        <v>38</v>
      </c>
      <c r="G20" s="98">
        <v>1.2372685185185184E-2</v>
      </c>
      <c r="H20" s="91" t="s">
        <v>38</v>
      </c>
      <c r="I20" s="99">
        <v>0.75490000000000002</v>
      </c>
      <c r="J20" s="101" t="s">
        <v>558</v>
      </c>
    </row>
    <row r="21" spans="1:10" ht="14.25" customHeight="1">
      <c r="A21" s="91" t="s">
        <v>337</v>
      </c>
      <c r="B21" s="91" t="s">
        <v>583</v>
      </c>
      <c r="C21" s="91" t="s">
        <v>116</v>
      </c>
      <c r="D21" s="97">
        <v>31815</v>
      </c>
      <c r="E21" s="97">
        <v>45845</v>
      </c>
      <c r="F21" s="4">
        <f t="shared" si="0"/>
        <v>38</v>
      </c>
      <c r="G21" s="98">
        <v>2.1365740740740741E-2</v>
      </c>
      <c r="H21" s="91" t="s">
        <v>36</v>
      </c>
      <c r="I21" s="99">
        <v>0.4919</v>
      </c>
      <c r="J21" s="103" t="s">
        <v>584</v>
      </c>
    </row>
    <row r="22" spans="1:10" ht="14.25" customHeight="1">
      <c r="A22" s="91" t="s">
        <v>337</v>
      </c>
      <c r="B22" s="91" t="s">
        <v>338</v>
      </c>
      <c r="C22" s="91" t="s">
        <v>339</v>
      </c>
      <c r="D22" s="97">
        <v>28894</v>
      </c>
      <c r="E22" s="97">
        <v>45845</v>
      </c>
      <c r="F22" s="4">
        <f t="shared" si="0"/>
        <v>46</v>
      </c>
      <c r="G22" s="98">
        <v>1.511574074074074E-2</v>
      </c>
      <c r="H22" s="91" t="s">
        <v>36</v>
      </c>
      <c r="I22" s="99">
        <v>0.73660000000000003</v>
      </c>
      <c r="J22" s="104" t="s">
        <v>585</v>
      </c>
    </row>
    <row r="23" spans="1:10" ht="14.25" customHeight="1">
      <c r="A23" s="91" t="s">
        <v>586</v>
      </c>
      <c r="B23" s="91" t="s">
        <v>587</v>
      </c>
      <c r="C23" s="91" t="s">
        <v>121</v>
      </c>
      <c r="D23" s="97">
        <v>29690</v>
      </c>
      <c r="E23" s="97">
        <v>45845</v>
      </c>
      <c r="F23" s="4">
        <f t="shared" si="0"/>
        <v>44</v>
      </c>
      <c r="G23" s="98">
        <v>1.4907407407407407E-2</v>
      </c>
      <c r="H23" s="91" t="s">
        <v>36</v>
      </c>
      <c r="I23" s="99">
        <v>0.7329</v>
      </c>
      <c r="J23" s="105" t="s">
        <v>561</v>
      </c>
    </row>
    <row r="24" spans="1:10" ht="14.25" customHeight="1">
      <c r="A24" s="91" t="s">
        <v>588</v>
      </c>
      <c r="B24" s="91" t="s">
        <v>589</v>
      </c>
      <c r="C24" s="91" t="s">
        <v>128</v>
      </c>
      <c r="D24" s="97" t="e">
        <f>VLOOKUP(C24,'2025'!A75:B75,3,0)</f>
        <v>#N/A</v>
      </c>
      <c r="E24" s="97">
        <v>45845</v>
      </c>
      <c r="F24" s="4">
        <v>38</v>
      </c>
      <c r="G24" s="98">
        <v>1.8310185185185186E-2</v>
      </c>
      <c r="H24" s="91" t="s">
        <v>36</v>
      </c>
      <c r="I24" s="99">
        <v>0.57399999999999995</v>
      </c>
      <c r="J24" s="104" t="s">
        <v>584</v>
      </c>
    </row>
    <row r="25" spans="1:10" ht="14.25" customHeight="1">
      <c r="A25" s="91" t="s">
        <v>590</v>
      </c>
      <c r="B25" s="91" t="s">
        <v>591</v>
      </c>
      <c r="C25" s="91" t="s">
        <v>129</v>
      </c>
      <c r="D25" s="97" t="s">
        <v>398</v>
      </c>
      <c r="E25" s="97">
        <v>45845</v>
      </c>
      <c r="F25" s="4">
        <f t="shared" ref="F25:F77" si="1">DATEDIF(D25,E25,"y")</f>
        <v>36</v>
      </c>
      <c r="G25" s="98">
        <v>1.6226851851851853E-2</v>
      </c>
      <c r="H25" s="91" t="s">
        <v>38</v>
      </c>
      <c r="I25" s="99">
        <v>0.56779999999999997</v>
      </c>
      <c r="J25" s="104" t="s">
        <v>585</v>
      </c>
    </row>
    <row r="26" spans="1:10" ht="14.25" customHeight="1">
      <c r="A26" s="91" t="s">
        <v>358</v>
      </c>
      <c r="B26" s="91" t="s">
        <v>592</v>
      </c>
      <c r="C26" s="91" t="s">
        <v>593</v>
      </c>
      <c r="D26" s="97">
        <v>27707</v>
      </c>
      <c r="E26" s="97">
        <v>45845</v>
      </c>
      <c r="F26" s="4">
        <f t="shared" si="1"/>
        <v>49</v>
      </c>
      <c r="G26" s="98">
        <v>1.4085648148148147E-2</v>
      </c>
      <c r="H26" s="91" t="s">
        <v>38</v>
      </c>
      <c r="I26" s="99">
        <v>0.72140000000000004</v>
      </c>
      <c r="J26" s="105" t="s">
        <v>561</v>
      </c>
    </row>
    <row r="27" spans="1:10" ht="14.25" customHeight="1">
      <c r="A27" s="91" t="s">
        <v>594</v>
      </c>
      <c r="B27" s="91" t="s">
        <v>595</v>
      </c>
      <c r="C27" s="91" t="s">
        <v>133</v>
      </c>
      <c r="D27" s="97" t="s">
        <v>596</v>
      </c>
      <c r="E27" s="97">
        <v>45845</v>
      </c>
      <c r="F27" s="4">
        <f t="shared" si="1"/>
        <v>42</v>
      </c>
      <c r="G27" s="98">
        <v>1.5405092592592592E-2</v>
      </c>
      <c r="H27" s="91" t="s">
        <v>38</v>
      </c>
      <c r="I27" s="99">
        <v>0.62429999999999997</v>
      </c>
      <c r="J27" s="105" t="s">
        <v>561</v>
      </c>
    </row>
    <row r="28" spans="1:10" ht="14.25" customHeight="1">
      <c r="A28" s="91" t="s">
        <v>597</v>
      </c>
      <c r="B28" s="91" t="s">
        <v>598</v>
      </c>
      <c r="C28" s="91" t="s">
        <v>138</v>
      </c>
      <c r="D28" s="97">
        <v>30073</v>
      </c>
      <c r="E28" s="97">
        <v>45845</v>
      </c>
      <c r="F28" s="4">
        <f t="shared" si="1"/>
        <v>43</v>
      </c>
      <c r="G28" s="98">
        <v>1.2592592592592593E-2</v>
      </c>
      <c r="H28" s="91" t="s">
        <v>38</v>
      </c>
      <c r="I28" s="99">
        <v>0.7702</v>
      </c>
      <c r="J28" s="104" t="s">
        <v>585</v>
      </c>
    </row>
    <row r="29" spans="1:10" ht="14.25" customHeight="1">
      <c r="A29" s="91" t="s">
        <v>351</v>
      </c>
      <c r="B29" s="91" t="s">
        <v>352</v>
      </c>
      <c r="C29" s="91" t="s">
        <v>139</v>
      </c>
      <c r="D29" s="97" t="s">
        <v>140</v>
      </c>
      <c r="E29" s="97">
        <v>45845</v>
      </c>
      <c r="F29" s="4">
        <f t="shared" si="1"/>
        <v>38</v>
      </c>
      <c r="G29" s="98">
        <v>1.2372685185185184E-2</v>
      </c>
      <c r="H29" s="91" t="s">
        <v>38</v>
      </c>
      <c r="I29" s="99">
        <v>0.75490000000000002</v>
      </c>
      <c r="J29" s="1"/>
    </row>
    <row r="30" spans="1:10" ht="14.25" customHeight="1">
      <c r="A30" s="91" t="s">
        <v>351</v>
      </c>
      <c r="B30" s="91" t="s">
        <v>599</v>
      </c>
      <c r="C30" s="91" t="s">
        <v>141</v>
      </c>
      <c r="D30" s="97">
        <v>29775</v>
      </c>
      <c r="E30" s="97">
        <v>45845</v>
      </c>
      <c r="F30" s="4">
        <f t="shared" si="1"/>
        <v>43</v>
      </c>
      <c r="G30" s="98">
        <v>1.3773148148148149E-2</v>
      </c>
      <c r="H30" s="91" t="s">
        <v>38</v>
      </c>
      <c r="I30" s="99">
        <v>0.70420000000000005</v>
      </c>
      <c r="J30" s="106" t="s">
        <v>600</v>
      </c>
    </row>
    <row r="31" spans="1:10" ht="14.25" customHeight="1">
      <c r="A31" s="91" t="s">
        <v>601</v>
      </c>
      <c r="B31" s="91" t="s">
        <v>602</v>
      </c>
      <c r="C31" s="91" t="s">
        <v>148</v>
      </c>
      <c r="D31" s="97">
        <v>25505</v>
      </c>
      <c r="E31" s="97">
        <v>45845</v>
      </c>
      <c r="F31" s="4">
        <f t="shared" si="1"/>
        <v>55</v>
      </c>
      <c r="G31" s="98">
        <v>1.8078703703703704E-2</v>
      </c>
      <c r="H31" s="91" t="s">
        <v>36</v>
      </c>
      <c r="I31" s="99">
        <v>0.68630000000000002</v>
      </c>
      <c r="J31" s="104" t="s">
        <v>585</v>
      </c>
    </row>
    <row r="32" spans="1:10" ht="14.25" customHeight="1">
      <c r="A32" s="91" t="s">
        <v>603</v>
      </c>
      <c r="B32" s="91" t="s">
        <v>604</v>
      </c>
      <c r="C32" s="91" t="s">
        <v>161</v>
      </c>
      <c r="D32" s="102">
        <v>29654</v>
      </c>
      <c r="E32" s="97">
        <v>45845</v>
      </c>
      <c r="F32" s="4">
        <f t="shared" si="1"/>
        <v>44</v>
      </c>
      <c r="G32" s="98">
        <v>2.2256944444444444E-2</v>
      </c>
      <c r="H32" s="91" t="s">
        <v>36</v>
      </c>
      <c r="I32" s="99">
        <v>0.4909</v>
      </c>
      <c r="J32" s="104" t="s">
        <v>585</v>
      </c>
    </row>
    <row r="33" spans="1:10" ht="14.25" customHeight="1">
      <c r="A33" s="91" t="s">
        <v>605</v>
      </c>
      <c r="B33" s="91" t="s">
        <v>606</v>
      </c>
      <c r="C33" s="91" t="s">
        <v>169</v>
      </c>
      <c r="D33" s="102">
        <v>33587</v>
      </c>
      <c r="E33" s="97">
        <v>45845</v>
      </c>
      <c r="F33" s="4">
        <f t="shared" si="1"/>
        <v>33</v>
      </c>
      <c r="G33" s="98">
        <v>1.849537037037037E-2</v>
      </c>
      <c r="H33" s="91" t="s">
        <v>38</v>
      </c>
      <c r="I33" s="99">
        <v>0.49</v>
      </c>
      <c r="J33" s="106" t="s">
        <v>600</v>
      </c>
    </row>
    <row r="34" spans="1:10" ht="14.25" customHeight="1">
      <c r="A34" s="91" t="s">
        <v>340</v>
      </c>
      <c r="B34" s="91" t="s">
        <v>341</v>
      </c>
      <c r="C34" s="107" t="s">
        <v>172</v>
      </c>
      <c r="D34" s="97">
        <v>25848</v>
      </c>
      <c r="E34" s="97">
        <v>45845</v>
      </c>
      <c r="F34" s="4">
        <f t="shared" si="1"/>
        <v>54</v>
      </c>
      <c r="G34" s="98">
        <v>1.7407407407407406E-2</v>
      </c>
      <c r="H34" s="91" t="s">
        <v>36</v>
      </c>
      <c r="I34" s="99">
        <v>0.70350000000000001</v>
      </c>
      <c r="J34" s="105" t="s">
        <v>561</v>
      </c>
    </row>
    <row r="35" spans="1:10" ht="14.25" customHeight="1">
      <c r="A35" s="91" t="s">
        <v>607</v>
      </c>
      <c r="B35" s="91" t="s">
        <v>608</v>
      </c>
      <c r="C35" s="91" t="s">
        <v>179</v>
      </c>
      <c r="D35" s="97">
        <v>30164</v>
      </c>
      <c r="E35" s="97">
        <v>45845</v>
      </c>
      <c r="F35" s="4">
        <f t="shared" si="1"/>
        <v>42</v>
      </c>
      <c r="G35" s="98">
        <v>1.8032407407407407E-2</v>
      </c>
      <c r="H35" s="91" t="s">
        <v>38</v>
      </c>
      <c r="I35" s="99">
        <v>0.53339999999999999</v>
      </c>
      <c r="J35" s="104" t="s">
        <v>585</v>
      </c>
    </row>
    <row r="36" spans="1:10" ht="14.25" hidden="1" customHeight="1">
      <c r="A36" s="91" t="s">
        <v>609</v>
      </c>
      <c r="B36" s="91" t="s">
        <v>610</v>
      </c>
      <c r="C36" s="91" t="s">
        <v>611</v>
      </c>
      <c r="D36" s="97" t="e">
        <v>#N/A</v>
      </c>
      <c r="E36" s="97">
        <v>45845</v>
      </c>
      <c r="F36" s="4" t="e">
        <f t="shared" si="1"/>
        <v>#N/A</v>
      </c>
      <c r="G36" s="98">
        <v>1.6631944444444446E-2</v>
      </c>
      <c r="H36" s="91" t="s">
        <v>38</v>
      </c>
      <c r="I36" s="99"/>
      <c r="J36" s="1"/>
    </row>
    <row r="37" spans="1:10" ht="14.25" customHeight="1">
      <c r="A37" s="91" t="s">
        <v>607</v>
      </c>
      <c r="B37" s="91" t="s">
        <v>612</v>
      </c>
      <c r="C37" s="91" t="s">
        <v>181</v>
      </c>
      <c r="D37" s="97">
        <v>24874</v>
      </c>
      <c r="E37" s="97">
        <v>45845</v>
      </c>
      <c r="F37" s="4">
        <f t="shared" si="1"/>
        <v>57</v>
      </c>
      <c r="G37" s="98">
        <v>1.6608796296296295E-2</v>
      </c>
      <c r="H37" s="91" t="s">
        <v>38</v>
      </c>
      <c r="I37" s="99">
        <v>0.65369999999999995</v>
      </c>
      <c r="J37" s="104" t="s">
        <v>585</v>
      </c>
    </row>
    <row r="38" spans="1:10" ht="14.25" customHeight="1">
      <c r="A38" s="91" t="s">
        <v>353</v>
      </c>
      <c r="B38" s="91" t="s">
        <v>613</v>
      </c>
      <c r="C38" s="91" t="s">
        <v>184</v>
      </c>
      <c r="D38" s="97">
        <v>31038</v>
      </c>
      <c r="E38" s="97">
        <v>45845</v>
      </c>
      <c r="F38" s="4">
        <f t="shared" si="1"/>
        <v>40</v>
      </c>
      <c r="G38" s="98">
        <v>1.3541666666666667E-2</v>
      </c>
      <c r="H38" s="91" t="s">
        <v>38</v>
      </c>
      <c r="I38" s="99">
        <v>0.7</v>
      </c>
      <c r="J38" s="104" t="s">
        <v>585</v>
      </c>
    </row>
    <row r="39" spans="1:10" ht="14.25" customHeight="1">
      <c r="A39" s="91" t="s">
        <v>353</v>
      </c>
      <c r="B39" s="91" t="s">
        <v>614</v>
      </c>
      <c r="C39" s="91" t="s">
        <v>186</v>
      </c>
      <c r="D39" s="97">
        <v>27660</v>
      </c>
      <c r="E39" s="97">
        <v>45845</v>
      </c>
      <c r="F39" s="4">
        <f t="shared" si="1"/>
        <v>49</v>
      </c>
      <c r="G39" s="98">
        <v>1.2731481481481481E-2</v>
      </c>
      <c r="H39" s="91" t="s">
        <v>38</v>
      </c>
      <c r="I39" s="99">
        <v>0.79820000000000002</v>
      </c>
    </row>
    <row r="40" spans="1:10" ht="14.25" customHeight="1">
      <c r="A40" s="91" t="s">
        <v>353</v>
      </c>
      <c r="B40" s="91" t="s">
        <v>615</v>
      </c>
      <c r="C40" s="91" t="s">
        <v>189</v>
      </c>
      <c r="D40" s="97">
        <v>34121</v>
      </c>
      <c r="E40" s="97">
        <v>45845</v>
      </c>
      <c r="F40" s="4">
        <f t="shared" si="1"/>
        <v>32</v>
      </c>
      <c r="G40" s="98">
        <v>1.4826388888888889E-2</v>
      </c>
      <c r="H40" s="91" t="s">
        <v>38</v>
      </c>
      <c r="I40" s="99">
        <v>0.6089</v>
      </c>
    </row>
    <row r="41" spans="1:10" ht="14.25" customHeight="1">
      <c r="A41" s="91" t="s">
        <v>616</v>
      </c>
      <c r="B41" s="91" t="s">
        <v>560</v>
      </c>
      <c r="C41" s="91" t="s">
        <v>194</v>
      </c>
      <c r="D41" s="97" t="s">
        <v>617</v>
      </c>
      <c r="E41" s="97">
        <v>45845</v>
      </c>
      <c r="F41" s="4">
        <f t="shared" si="1"/>
        <v>57</v>
      </c>
      <c r="G41" s="98">
        <v>2.1990740740740741E-2</v>
      </c>
      <c r="H41" s="91" t="s">
        <v>38</v>
      </c>
      <c r="I41" s="99">
        <v>0.49370000000000003</v>
      </c>
    </row>
    <row r="42" spans="1:10" ht="14.25" customHeight="1">
      <c r="A42" s="91" t="s">
        <v>618</v>
      </c>
      <c r="B42" s="91" t="s">
        <v>619</v>
      </c>
      <c r="C42" s="91" t="s">
        <v>197</v>
      </c>
      <c r="D42" s="97">
        <v>27373</v>
      </c>
      <c r="E42" s="97">
        <v>45845</v>
      </c>
      <c r="F42" s="4">
        <f t="shared" si="1"/>
        <v>50</v>
      </c>
      <c r="G42" s="98">
        <v>1.8888888888888889E-2</v>
      </c>
      <c r="H42" s="91" t="s">
        <v>36</v>
      </c>
      <c r="I42" s="99">
        <v>0.61639999999999995</v>
      </c>
      <c r="J42" s="105" t="s">
        <v>561</v>
      </c>
    </row>
    <row r="43" spans="1:10" ht="14.25" customHeight="1">
      <c r="A43" s="91" t="s">
        <v>620</v>
      </c>
      <c r="B43" s="91" t="s">
        <v>621</v>
      </c>
      <c r="C43" s="91" t="s">
        <v>202</v>
      </c>
      <c r="D43" s="102">
        <v>24456</v>
      </c>
      <c r="E43" s="97">
        <v>45845</v>
      </c>
      <c r="F43" s="4">
        <f t="shared" si="1"/>
        <v>58</v>
      </c>
      <c r="G43" s="98">
        <v>1.8402777777777778E-2</v>
      </c>
      <c r="H43" s="91" t="s">
        <v>36</v>
      </c>
      <c r="I43" s="99">
        <v>0.70189999999999997</v>
      </c>
      <c r="J43" s="104" t="s">
        <v>585</v>
      </c>
    </row>
    <row r="44" spans="1:10" ht="14.25" customHeight="1">
      <c r="A44" s="91" t="s">
        <v>622</v>
      </c>
      <c r="B44" s="91" t="s">
        <v>623</v>
      </c>
      <c r="C44" s="91" t="s">
        <v>204</v>
      </c>
      <c r="D44" s="97">
        <v>27970</v>
      </c>
      <c r="E44" s="97">
        <v>45845</v>
      </c>
      <c r="F44" s="4">
        <f t="shared" si="1"/>
        <v>48</v>
      </c>
      <c r="G44" s="98">
        <v>1.4652777777777778E-2</v>
      </c>
      <c r="H44" s="91" t="s">
        <v>36</v>
      </c>
      <c r="I44" s="99">
        <v>0.77569999999999995</v>
      </c>
      <c r="J44" s="104" t="s">
        <v>585</v>
      </c>
    </row>
    <row r="45" spans="1:10" ht="14.25" customHeight="1">
      <c r="A45" s="91" t="s">
        <v>624</v>
      </c>
      <c r="B45" s="91" t="s">
        <v>625</v>
      </c>
      <c r="C45" s="108" t="s">
        <v>206</v>
      </c>
      <c r="D45" s="97">
        <v>21349</v>
      </c>
      <c r="E45" s="97">
        <v>45845</v>
      </c>
      <c r="F45" s="4">
        <f t="shared" si="1"/>
        <v>67</v>
      </c>
      <c r="G45" s="98">
        <v>1.6354166666666666E-2</v>
      </c>
      <c r="H45" s="91" t="s">
        <v>38</v>
      </c>
      <c r="I45" s="99">
        <v>0.72540000000000004</v>
      </c>
      <c r="J45" s="104" t="s">
        <v>585</v>
      </c>
    </row>
    <row r="46" spans="1:10" ht="14.25" customHeight="1">
      <c r="A46" s="91" t="s">
        <v>624</v>
      </c>
      <c r="B46" s="91" t="s">
        <v>462</v>
      </c>
      <c r="C46" s="91" t="s">
        <v>207</v>
      </c>
      <c r="D46" s="97">
        <v>25027</v>
      </c>
      <c r="E46" s="97">
        <v>45845</v>
      </c>
      <c r="F46" s="4">
        <f t="shared" si="1"/>
        <v>56</v>
      </c>
      <c r="G46" s="98">
        <v>1.7546296296296296E-2</v>
      </c>
      <c r="H46" s="91" t="s">
        <v>38</v>
      </c>
      <c r="I46" s="99">
        <v>0.61350000000000005</v>
      </c>
      <c r="J46" s="104" t="s">
        <v>585</v>
      </c>
    </row>
    <row r="47" spans="1:10" ht="14.25" customHeight="1">
      <c r="A47" s="91" t="s">
        <v>290</v>
      </c>
      <c r="B47" s="91" t="s">
        <v>291</v>
      </c>
      <c r="C47" s="91" t="s">
        <v>213</v>
      </c>
      <c r="D47" s="97">
        <v>27923</v>
      </c>
      <c r="E47" s="97">
        <v>45845</v>
      </c>
      <c r="F47" s="4">
        <f t="shared" si="1"/>
        <v>49</v>
      </c>
      <c r="G47" s="98">
        <v>1.3287037037037036E-2</v>
      </c>
      <c r="H47" s="91" t="s">
        <v>38</v>
      </c>
      <c r="I47" s="99">
        <v>0.76480000000000004</v>
      </c>
    </row>
    <row r="48" spans="1:10" ht="14.25" customHeight="1">
      <c r="A48" s="91" t="s">
        <v>290</v>
      </c>
      <c r="B48" s="91" t="s">
        <v>626</v>
      </c>
      <c r="C48" s="91" t="s">
        <v>214</v>
      </c>
      <c r="D48" s="97">
        <v>23669</v>
      </c>
      <c r="E48" s="97">
        <v>45845</v>
      </c>
      <c r="F48" s="4">
        <f t="shared" si="1"/>
        <v>60</v>
      </c>
      <c r="G48" s="98">
        <v>1.5138888888888889E-2</v>
      </c>
      <c r="H48" s="91" t="s">
        <v>38</v>
      </c>
      <c r="I48" s="99">
        <v>0.73550000000000004</v>
      </c>
      <c r="J48" s="106" t="s">
        <v>627</v>
      </c>
    </row>
    <row r="49" spans="1:10" ht="14.25" customHeight="1">
      <c r="A49" s="91" t="s">
        <v>628</v>
      </c>
      <c r="B49" s="91" t="s">
        <v>629</v>
      </c>
      <c r="C49" s="91" t="s">
        <v>216</v>
      </c>
      <c r="D49" s="97">
        <v>31894</v>
      </c>
      <c r="E49" s="97">
        <v>45845</v>
      </c>
      <c r="F49" s="4">
        <f t="shared" si="1"/>
        <v>38</v>
      </c>
      <c r="G49" s="98">
        <v>1.2546296296296297E-2</v>
      </c>
      <c r="H49" s="91" t="s">
        <v>38</v>
      </c>
      <c r="I49" s="99">
        <v>0.74450000000000005</v>
      </c>
      <c r="J49" s="104" t="s">
        <v>585</v>
      </c>
    </row>
    <row r="50" spans="1:10" ht="14.25" customHeight="1">
      <c r="A50" s="91" t="s">
        <v>630</v>
      </c>
      <c r="B50" s="91" t="s">
        <v>631</v>
      </c>
      <c r="C50" s="91" t="s">
        <v>218</v>
      </c>
      <c r="D50" s="102">
        <v>25524</v>
      </c>
      <c r="E50" s="97">
        <v>45845</v>
      </c>
      <c r="F50" s="4">
        <f t="shared" si="1"/>
        <v>55</v>
      </c>
      <c r="G50" s="98">
        <v>2.2291666666666668E-2</v>
      </c>
      <c r="H50" s="91" t="s">
        <v>36</v>
      </c>
      <c r="I50" s="99">
        <v>0.55659999999999998</v>
      </c>
      <c r="J50" s="106" t="s">
        <v>600</v>
      </c>
    </row>
    <row r="51" spans="1:10" ht="14.25" customHeight="1">
      <c r="A51" s="91" t="s">
        <v>630</v>
      </c>
      <c r="B51" s="91" t="s">
        <v>345</v>
      </c>
      <c r="C51" s="91" t="s">
        <v>219</v>
      </c>
      <c r="D51" s="97">
        <v>25670</v>
      </c>
      <c r="E51" s="97">
        <v>45845</v>
      </c>
      <c r="F51" s="4">
        <f t="shared" si="1"/>
        <v>55</v>
      </c>
      <c r="G51" s="98">
        <v>2.1898148148148149E-2</v>
      </c>
      <c r="H51" s="91" t="s">
        <v>36</v>
      </c>
      <c r="I51" s="99">
        <v>0.56659999999999999</v>
      </c>
    </row>
    <row r="52" spans="1:10" ht="14.25" customHeight="1">
      <c r="A52" s="91" t="s">
        <v>632</v>
      </c>
      <c r="B52" s="91" t="s">
        <v>633</v>
      </c>
      <c r="C52" s="91" t="s">
        <v>222</v>
      </c>
      <c r="D52" s="97">
        <v>35764</v>
      </c>
      <c r="E52" s="97">
        <v>45845</v>
      </c>
      <c r="F52" s="4">
        <f t="shared" si="1"/>
        <v>27</v>
      </c>
      <c r="G52" s="98">
        <v>1.8472222222222223E-2</v>
      </c>
      <c r="H52" s="91" t="s">
        <v>38</v>
      </c>
      <c r="I52" s="99">
        <v>0.48499999999999999</v>
      </c>
    </row>
    <row r="53" spans="1:10" ht="14.25" customHeight="1">
      <c r="A53" s="91" t="s">
        <v>634</v>
      </c>
      <c r="B53" s="91" t="s">
        <v>635</v>
      </c>
      <c r="C53" s="91" t="s">
        <v>225</v>
      </c>
      <c r="D53" s="97">
        <v>27934</v>
      </c>
      <c r="E53" s="97">
        <v>45845</v>
      </c>
      <c r="F53" s="4">
        <f t="shared" si="1"/>
        <v>49</v>
      </c>
      <c r="G53" s="98">
        <v>1.4930555555555556E-2</v>
      </c>
      <c r="H53" s="91" t="s">
        <v>38</v>
      </c>
      <c r="I53" s="99">
        <v>0.68059999999999998</v>
      </c>
    </row>
    <row r="54" spans="1:10" ht="14.25" customHeight="1">
      <c r="A54" s="91" t="s">
        <v>636</v>
      </c>
      <c r="B54" s="91" t="s">
        <v>637</v>
      </c>
      <c r="C54" s="91" t="s">
        <v>227</v>
      </c>
      <c r="D54" s="97">
        <v>38269</v>
      </c>
      <c r="E54" s="97">
        <v>45845</v>
      </c>
      <c r="F54" s="4">
        <f t="shared" si="1"/>
        <v>20</v>
      </c>
      <c r="G54" s="98">
        <v>1.2800925925925926E-2</v>
      </c>
      <c r="H54" s="91" t="s">
        <v>38</v>
      </c>
      <c r="I54" s="99">
        <v>0.70709999999999995</v>
      </c>
    </row>
    <row r="55" spans="1:10" ht="14.25" hidden="1" customHeight="1">
      <c r="A55" s="91" t="s">
        <v>638</v>
      </c>
      <c r="B55" s="91" t="s">
        <v>639</v>
      </c>
      <c r="C55" s="91" t="s">
        <v>640</v>
      </c>
      <c r="D55" s="97" t="e">
        <v>#N/A</v>
      </c>
      <c r="E55" s="97">
        <v>45845</v>
      </c>
      <c r="F55" s="4" t="e">
        <f t="shared" si="1"/>
        <v>#N/A</v>
      </c>
      <c r="G55" s="98">
        <v>1.8749999999999999E-2</v>
      </c>
      <c r="H55" s="91"/>
      <c r="I55" s="99"/>
    </row>
    <row r="56" spans="1:10" ht="14.25" customHeight="1">
      <c r="A56" s="91" t="s">
        <v>295</v>
      </c>
      <c r="B56" s="91" t="s">
        <v>296</v>
      </c>
      <c r="C56" s="91" t="s">
        <v>232</v>
      </c>
      <c r="D56" s="97">
        <v>29451</v>
      </c>
      <c r="E56" s="97">
        <v>45845</v>
      </c>
      <c r="F56" s="4">
        <f t="shared" si="1"/>
        <v>44</v>
      </c>
      <c r="G56" s="98">
        <v>1.5069444444444444E-2</v>
      </c>
      <c r="H56" s="91" t="s">
        <v>38</v>
      </c>
      <c r="I56" s="99">
        <v>0.6482</v>
      </c>
      <c r="J56" s="104" t="s">
        <v>585</v>
      </c>
    </row>
    <row r="57" spans="1:10" ht="14.25" customHeight="1">
      <c r="A57" s="91" t="s">
        <v>641</v>
      </c>
      <c r="B57" s="91" t="s">
        <v>642</v>
      </c>
      <c r="C57" s="91" t="s">
        <v>234</v>
      </c>
      <c r="D57" s="97" t="s">
        <v>235</v>
      </c>
      <c r="E57" s="97">
        <v>45845</v>
      </c>
      <c r="F57" s="4">
        <f t="shared" si="1"/>
        <v>42</v>
      </c>
      <c r="G57" s="98">
        <v>1.474537037037037E-2</v>
      </c>
      <c r="H57" s="91" t="s">
        <v>38</v>
      </c>
      <c r="I57" s="99">
        <v>0.65229999999999999</v>
      </c>
    </row>
    <row r="58" spans="1:10" ht="14.25" customHeight="1">
      <c r="A58" s="91" t="s">
        <v>346</v>
      </c>
      <c r="B58" s="91" t="s">
        <v>338</v>
      </c>
      <c r="C58" s="91" t="s">
        <v>236</v>
      </c>
      <c r="D58" s="97">
        <v>29679</v>
      </c>
      <c r="E58" s="97">
        <v>45845</v>
      </c>
      <c r="F58" s="4">
        <f t="shared" si="1"/>
        <v>44</v>
      </c>
      <c r="G58" s="98">
        <v>1.21875E-2</v>
      </c>
      <c r="H58" s="91" t="s">
        <v>38</v>
      </c>
      <c r="I58" s="99">
        <v>0.80149999999999999</v>
      </c>
      <c r="J58" s="106" t="s">
        <v>600</v>
      </c>
    </row>
    <row r="59" spans="1:10" ht="14.25" hidden="1" customHeight="1">
      <c r="A59" s="91" t="s">
        <v>643</v>
      </c>
      <c r="B59" s="91" t="s">
        <v>644</v>
      </c>
      <c r="C59" s="91" t="s">
        <v>645</v>
      </c>
      <c r="D59" s="97" t="e">
        <v>#N/A</v>
      </c>
      <c r="E59" s="97">
        <v>45845</v>
      </c>
      <c r="F59" s="4" t="e">
        <f t="shared" si="1"/>
        <v>#N/A</v>
      </c>
      <c r="G59" s="98">
        <v>2.1087962962962965E-2</v>
      </c>
      <c r="H59" s="91" t="s">
        <v>38</v>
      </c>
      <c r="I59" s="99"/>
    </row>
    <row r="60" spans="1:10" ht="14.25" customHeight="1">
      <c r="A60" s="91" t="s">
        <v>646</v>
      </c>
      <c r="B60" s="91" t="s">
        <v>647</v>
      </c>
      <c r="C60" s="91" t="s">
        <v>648</v>
      </c>
      <c r="D60" s="97">
        <v>27595</v>
      </c>
      <c r="E60" s="97">
        <v>45845</v>
      </c>
      <c r="F60" s="4">
        <f t="shared" si="1"/>
        <v>49</v>
      </c>
      <c r="G60" s="98">
        <v>1.5532407407407408E-2</v>
      </c>
      <c r="H60" s="91" t="s">
        <v>38</v>
      </c>
      <c r="I60" s="99">
        <v>0.6542</v>
      </c>
      <c r="J60" s="1"/>
    </row>
    <row r="61" spans="1:10" ht="14.25" customHeight="1">
      <c r="A61" s="91" t="s">
        <v>649</v>
      </c>
      <c r="B61" s="91" t="s">
        <v>650</v>
      </c>
      <c r="C61" s="91" t="s">
        <v>239</v>
      </c>
      <c r="D61" s="97" t="s">
        <v>651</v>
      </c>
      <c r="E61" s="97">
        <v>45845</v>
      </c>
      <c r="F61" s="4">
        <f t="shared" si="1"/>
        <v>45</v>
      </c>
      <c r="G61" s="98">
        <v>1.7939814814814815E-2</v>
      </c>
      <c r="H61" s="91" t="s">
        <v>36</v>
      </c>
      <c r="I61" s="99">
        <v>0.61480000000000001</v>
      </c>
      <c r="J61" s="1"/>
    </row>
    <row r="62" spans="1:10" ht="14.25" customHeight="1">
      <c r="A62" s="91" t="s">
        <v>349</v>
      </c>
      <c r="B62" s="91" t="s">
        <v>350</v>
      </c>
      <c r="C62" s="91" t="s">
        <v>244</v>
      </c>
      <c r="D62" s="97">
        <v>32739</v>
      </c>
      <c r="E62" s="97">
        <v>45845</v>
      </c>
      <c r="F62" s="4">
        <f t="shared" si="1"/>
        <v>35</v>
      </c>
      <c r="G62" s="98">
        <v>1.2627314814814815E-2</v>
      </c>
      <c r="H62" s="91" t="s">
        <v>38</v>
      </c>
      <c r="I62" s="99">
        <v>0.72499999999999998</v>
      </c>
      <c r="J62" s="106" t="s">
        <v>600</v>
      </c>
    </row>
    <row r="63" spans="1:10" ht="14.25" customHeight="1">
      <c r="A63" s="91" t="s">
        <v>342</v>
      </c>
      <c r="B63" s="91" t="s">
        <v>652</v>
      </c>
      <c r="C63" s="91" t="s">
        <v>248</v>
      </c>
      <c r="D63" s="102">
        <v>31484</v>
      </c>
      <c r="E63" s="97">
        <v>45845</v>
      </c>
      <c r="F63" s="4">
        <f t="shared" si="1"/>
        <v>39</v>
      </c>
      <c r="G63" s="98">
        <v>2.2361111111111109E-2</v>
      </c>
      <c r="H63" s="91" t="s">
        <v>36</v>
      </c>
      <c r="I63" s="99">
        <v>0.47199999999999998</v>
      </c>
      <c r="J63" s="109" t="s">
        <v>653</v>
      </c>
    </row>
    <row r="64" spans="1:10" ht="14.25" customHeight="1">
      <c r="A64" s="91" t="s">
        <v>654</v>
      </c>
      <c r="B64" s="91" t="s">
        <v>655</v>
      </c>
      <c r="C64" s="91" t="s">
        <v>250</v>
      </c>
      <c r="D64" s="97">
        <v>27347</v>
      </c>
      <c r="E64" s="97">
        <v>45845</v>
      </c>
      <c r="F64" s="4">
        <f t="shared" si="1"/>
        <v>50</v>
      </c>
      <c r="G64" s="98">
        <v>1.4398148148148148E-2</v>
      </c>
      <c r="H64" s="91" t="s">
        <v>38</v>
      </c>
      <c r="I64" s="99">
        <v>0.71140000000000003</v>
      </c>
    </row>
    <row r="65" spans="1:10" ht="14.25" customHeight="1">
      <c r="A65" s="91" t="s">
        <v>656</v>
      </c>
      <c r="B65" s="91" t="s">
        <v>657</v>
      </c>
      <c r="C65" s="91" t="s">
        <v>658</v>
      </c>
      <c r="D65" s="97">
        <v>27095</v>
      </c>
      <c r="E65" s="97">
        <v>45845</v>
      </c>
      <c r="F65" s="4">
        <f t="shared" si="1"/>
        <v>51</v>
      </c>
      <c r="G65" s="98">
        <v>1.6712962962962964E-2</v>
      </c>
      <c r="H65" s="91" t="s">
        <v>38</v>
      </c>
      <c r="I65" s="99">
        <v>0.61770000000000003</v>
      </c>
    </row>
    <row r="66" spans="1:10" ht="14.25" customHeight="1">
      <c r="A66" s="91" t="s">
        <v>659</v>
      </c>
      <c r="B66" s="91" t="s">
        <v>660</v>
      </c>
      <c r="C66" s="91" t="s">
        <v>260</v>
      </c>
      <c r="D66" s="97">
        <v>22744</v>
      </c>
      <c r="E66" s="97">
        <v>45845</v>
      </c>
      <c r="F66" s="4">
        <f t="shared" si="1"/>
        <v>63</v>
      </c>
      <c r="G66" s="98">
        <v>1.9884259259259258E-2</v>
      </c>
      <c r="H66" s="91" t="s">
        <v>38</v>
      </c>
      <c r="I66" s="99">
        <v>0.57509999999999994</v>
      </c>
      <c r="J66" s="1"/>
    </row>
    <row r="67" spans="1:10" ht="14.25" customHeight="1">
      <c r="A67" s="91" t="s">
        <v>661</v>
      </c>
      <c r="B67" s="91" t="s">
        <v>662</v>
      </c>
      <c r="C67" s="91" t="s">
        <v>264</v>
      </c>
      <c r="D67" s="97" t="s">
        <v>265</v>
      </c>
      <c r="E67" s="97">
        <v>45845</v>
      </c>
      <c r="F67" s="4">
        <f t="shared" si="1"/>
        <v>45</v>
      </c>
      <c r="G67" s="98">
        <v>1.8379629629629631E-2</v>
      </c>
      <c r="H67" s="91" t="s">
        <v>36</v>
      </c>
      <c r="I67" s="99">
        <v>0.60009999999999997</v>
      </c>
      <c r="J67" s="1"/>
    </row>
    <row r="68" spans="1:10" ht="14.25" customHeight="1">
      <c r="A68" s="91" t="s">
        <v>663</v>
      </c>
      <c r="B68" s="91" t="s">
        <v>664</v>
      </c>
      <c r="C68" s="91" t="s">
        <v>267</v>
      </c>
      <c r="D68" s="97">
        <v>28937</v>
      </c>
      <c r="E68" s="97">
        <v>45845</v>
      </c>
      <c r="F68" s="4">
        <f t="shared" si="1"/>
        <v>46</v>
      </c>
      <c r="G68" s="98">
        <v>1.726851851851852E-2</v>
      </c>
      <c r="H68" s="91" t="s">
        <v>36</v>
      </c>
      <c r="I68" s="99">
        <v>0.64480000000000004</v>
      </c>
    </row>
    <row r="69" spans="1:10" ht="14.25" customHeight="1">
      <c r="A69" s="91" t="s">
        <v>367</v>
      </c>
      <c r="B69" s="91" t="s">
        <v>368</v>
      </c>
      <c r="C69" s="91" t="s">
        <v>269</v>
      </c>
      <c r="D69" s="97">
        <v>22355</v>
      </c>
      <c r="E69" s="97">
        <v>45845</v>
      </c>
      <c r="F69" s="4">
        <f t="shared" si="1"/>
        <v>64</v>
      </c>
      <c r="G69" s="98">
        <v>1.6793981481481483E-2</v>
      </c>
      <c r="H69" s="91" t="s">
        <v>38</v>
      </c>
      <c r="I69" s="99">
        <v>0.68710000000000004</v>
      </c>
      <c r="J69" s="1"/>
    </row>
    <row r="70" spans="1:10" ht="14.25" customHeight="1">
      <c r="A70" s="91" t="s">
        <v>665</v>
      </c>
      <c r="B70" s="91" t="s">
        <v>666</v>
      </c>
      <c r="C70" s="91" t="s">
        <v>270</v>
      </c>
      <c r="D70" s="102">
        <v>24446</v>
      </c>
      <c r="E70" s="97">
        <v>45845</v>
      </c>
      <c r="F70" s="4">
        <f t="shared" si="1"/>
        <v>58</v>
      </c>
      <c r="G70" s="98">
        <v>2.1782407407407407E-2</v>
      </c>
      <c r="H70" s="91" t="s">
        <v>38</v>
      </c>
      <c r="I70" s="99">
        <v>0.50270000000000004</v>
      </c>
      <c r="J70" s="106" t="s">
        <v>627</v>
      </c>
    </row>
    <row r="71" spans="1:10" ht="14.25" customHeight="1">
      <c r="A71" s="91" t="s">
        <v>457</v>
      </c>
      <c r="B71" s="91" t="s">
        <v>458</v>
      </c>
      <c r="C71" s="91" t="s">
        <v>278</v>
      </c>
      <c r="D71" s="97">
        <v>27268</v>
      </c>
      <c r="E71" s="97">
        <v>45845</v>
      </c>
      <c r="F71" s="4">
        <f t="shared" si="1"/>
        <v>50</v>
      </c>
      <c r="G71" s="98">
        <v>1.5729166666666666E-2</v>
      </c>
      <c r="H71" s="91" t="s">
        <v>38</v>
      </c>
      <c r="I71" s="99">
        <v>0.6512</v>
      </c>
    </row>
    <row r="72" spans="1:10" ht="14.25" customHeight="1">
      <c r="A72" s="91" t="s">
        <v>667</v>
      </c>
      <c r="B72" s="91" t="s">
        <v>668</v>
      </c>
      <c r="C72" s="91" t="s">
        <v>283</v>
      </c>
      <c r="D72" s="97">
        <v>22245</v>
      </c>
      <c r="E72" s="97">
        <v>45845</v>
      </c>
      <c r="F72" s="4">
        <f t="shared" si="1"/>
        <v>64</v>
      </c>
      <c r="G72" s="98">
        <v>2.5868055555555554E-2</v>
      </c>
      <c r="H72" s="91" t="s">
        <v>36</v>
      </c>
      <c r="I72" s="99">
        <v>0.54410000000000003</v>
      </c>
      <c r="J72" s="106" t="s">
        <v>627</v>
      </c>
    </row>
    <row r="73" spans="1:10" ht="14.25" customHeight="1">
      <c r="A73" s="91" t="s">
        <v>669</v>
      </c>
      <c r="B73" s="91" t="s">
        <v>670</v>
      </c>
      <c r="C73" s="91" t="s">
        <v>671</v>
      </c>
      <c r="D73" s="97">
        <v>34405</v>
      </c>
      <c r="E73" s="97">
        <v>45845</v>
      </c>
      <c r="F73" s="4">
        <f t="shared" si="1"/>
        <v>31</v>
      </c>
      <c r="G73" s="98">
        <v>1.6875000000000001E-2</v>
      </c>
      <c r="H73" s="91" t="s">
        <v>36</v>
      </c>
      <c r="I73" s="99">
        <v>0.60970000000000002</v>
      </c>
      <c r="J73" s="106" t="s">
        <v>627</v>
      </c>
    </row>
    <row r="74" spans="1:10" ht="14.25" hidden="1" customHeight="1">
      <c r="A74" s="91" t="s">
        <v>672</v>
      </c>
      <c r="B74" s="91" t="s">
        <v>673</v>
      </c>
      <c r="C74" s="91" t="s">
        <v>674</v>
      </c>
      <c r="D74" s="97" t="e">
        <v>#N/A</v>
      </c>
      <c r="E74" s="97">
        <v>45845</v>
      </c>
      <c r="F74" s="4" t="e">
        <f t="shared" si="1"/>
        <v>#N/A</v>
      </c>
      <c r="G74" s="98">
        <v>2.9027777777777777E-2</v>
      </c>
      <c r="H74" s="91" t="s">
        <v>36</v>
      </c>
      <c r="I74" s="99"/>
      <c r="J74" s="1"/>
    </row>
    <row r="75" spans="1:10" ht="14.25" hidden="1" customHeight="1">
      <c r="A75" s="91" t="s">
        <v>675</v>
      </c>
      <c r="B75" s="91" t="s">
        <v>676</v>
      </c>
      <c r="C75" s="91" t="s">
        <v>677</v>
      </c>
      <c r="D75" s="97" t="e">
        <v>#N/A</v>
      </c>
      <c r="E75" s="97">
        <v>45845</v>
      </c>
      <c r="F75" s="4" t="e">
        <f t="shared" si="1"/>
        <v>#N/A</v>
      </c>
      <c r="G75" s="98">
        <v>3.0636574074074073E-2</v>
      </c>
      <c r="H75" s="91" t="s">
        <v>36</v>
      </c>
      <c r="I75" s="99"/>
      <c r="J75" s="1"/>
    </row>
    <row r="76" spans="1:10" ht="14.25" hidden="1" customHeight="1">
      <c r="A76" s="91" t="s">
        <v>678</v>
      </c>
      <c r="B76" s="91" t="s">
        <v>679</v>
      </c>
      <c r="C76" s="91" t="s">
        <v>680</v>
      </c>
      <c r="D76" s="97" t="e">
        <v>#N/A</v>
      </c>
      <c r="E76" s="97">
        <v>45845</v>
      </c>
      <c r="F76" s="4" t="e">
        <f t="shared" si="1"/>
        <v>#N/A</v>
      </c>
      <c r="G76" s="98">
        <v>3.5277777777777776E-2</v>
      </c>
      <c r="H76" s="91" t="s">
        <v>36</v>
      </c>
      <c r="I76" s="99"/>
    </row>
    <row r="77" spans="1:10" ht="14.25" hidden="1" customHeight="1">
      <c r="A77" s="91" t="s">
        <v>681</v>
      </c>
      <c r="B77" s="91" t="s">
        <v>682</v>
      </c>
      <c r="C77" s="91" t="s">
        <v>683</v>
      </c>
      <c r="D77" s="97" t="e">
        <v>#N/A</v>
      </c>
      <c r="E77" s="97">
        <v>45845</v>
      </c>
      <c r="F77" s="4" t="e">
        <f t="shared" si="1"/>
        <v>#N/A</v>
      </c>
      <c r="G77" s="98">
        <v>3.6898148148148145E-2</v>
      </c>
      <c r="H77" s="91" t="s">
        <v>38</v>
      </c>
      <c r="I77" s="99"/>
      <c r="J77" s="1"/>
    </row>
    <row r="78" spans="1:10" ht="14.25" customHeight="1">
      <c r="D78" s="58"/>
      <c r="E78" s="58"/>
      <c r="F78" s="58"/>
      <c r="G78" s="54"/>
      <c r="I78" s="10"/>
      <c r="J78" s="1"/>
    </row>
    <row r="79" spans="1:10" ht="14.25" customHeight="1">
      <c r="D79" s="58"/>
      <c r="E79" s="58"/>
      <c r="F79" s="58"/>
      <c r="G79" s="54"/>
      <c r="I79" s="10"/>
      <c r="J79" s="1"/>
    </row>
    <row r="80" spans="1:10" ht="14.25" customHeight="1">
      <c r="D80" s="58"/>
      <c r="E80" s="58"/>
      <c r="F80" s="58"/>
      <c r="G80" s="54"/>
      <c r="I80" s="10"/>
      <c r="J80" s="1"/>
    </row>
    <row r="81" spans="4:19" ht="14.25" customHeight="1">
      <c r="D81" s="58"/>
      <c r="E81" s="58"/>
      <c r="F81" s="58"/>
      <c r="G81" s="54"/>
      <c r="I81" s="10"/>
      <c r="J81" s="1"/>
    </row>
    <row r="82" spans="4:19" ht="14.25" customHeight="1">
      <c r="D82" s="58"/>
      <c r="E82" s="58"/>
      <c r="F82" s="58"/>
      <c r="G82" s="54"/>
      <c r="I82" s="10"/>
      <c r="J82" s="1"/>
    </row>
    <row r="83" spans="4:19" ht="14.25" customHeight="1">
      <c r="D83" s="58"/>
      <c r="E83" s="58"/>
      <c r="F83" s="58"/>
      <c r="G83" s="54"/>
      <c r="I83" s="10"/>
      <c r="J83" s="1"/>
    </row>
    <row r="84" spans="4:19" ht="14.25" customHeight="1">
      <c r="D84" s="58"/>
      <c r="E84" s="58"/>
      <c r="F84" s="58"/>
      <c r="G84" s="54"/>
      <c r="I84" s="10"/>
      <c r="J84" s="1"/>
    </row>
    <row r="85" spans="4:19" ht="14.25" customHeight="1">
      <c r="D85" s="58"/>
      <c r="E85" s="58"/>
      <c r="F85" s="58"/>
      <c r="G85" s="54"/>
      <c r="I85" s="10"/>
      <c r="J85" s="1"/>
      <c r="S85" s="58"/>
    </row>
    <row r="86" spans="4:19" ht="14.25" customHeight="1">
      <c r="D86" s="58"/>
      <c r="E86" s="58"/>
      <c r="F86" s="58"/>
      <c r="G86" s="54"/>
      <c r="I86" s="10"/>
      <c r="J86" s="1"/>
    </row>
    <row r="87" spans="4:19" ht="14.25" customHeight="1">
      <c r="D87" s="58"/>
      <c r="E87" s="58"/>
      <c r="F87" s="58"/>
      <c r="G87" s="54"/>
      <c r="I87" s="10"/>
      <c r="J87" s="1"/>
    </row>
    <row r="88" spans="4:19" ht="14.25" customHeight="1">
      <c r="D88" s="58"/>
      <c r="E88" s="58"/>
      <c r="F88" s="58"/>
      <c r="G88" s="54"/>
      <c r="I88" s="10"/>
      <c r="J88" s="1"/>
      <c r="S88" s="58"/>
    </row>
    <row r="89" spans="4:19" ht="14.25" customHeight="1">
      <c r="D89" s="58"/>
      <c r="E89" s="58"/>
      <c r="F89" s="58"/>
      <c r="G89" s="54"/>
      <c r="I89" s="10"/>
      <c r="J89" s="1"/>
    </row>
    <row r="90" spans="4:19" ht="14.25" customHeight="1">
      <c r="D90" s="58"/>
      <c r="E90" s="58"/>
      <c r="F90" s="58"/>
      <c r="G90" s="54"/>
      <c r="I90" s="10"/>
      <c r="J90" s="1"/>
    </row>
    <row r="91" spans="4:19" ht="14.25" customHeight="1">
      <c r="D91" s="58"/>
      <c r="E91" s="58"/>
      <c r="F91" s="58"/>
      <c r="G91" s="54"/>
      <c r="I91" s="10"/>
      <c r="J91" s="1"/>
      <c r="S91" s="58"/>
    </row>
    <row r="92" spans="4:19" ht="14.25" customHeight="1">
      <c r="D92" s="58"/>
      <c r="E92" s="58"/>
      <c r="F92" s="58"/>
      <c r="G92" s="54"/>
      <c r="I92" s="10"/>
      <c r="J92" s="1"/>
      <c r="S92" s="58"/>
    </row>
    <row r="93" spans="4:19" ht="14.25" customHeight="1">
      <c r="D93" s="58"/>
      <c r="E93" s="58"/>
      <c r="F93" s="58"/>
      <c r="G93" s="54"/>
      <c r="I93" s="10"/>
      <c r="J93" s="1"/>
      <c r="S93" s="58"/>
    </row>
    <row r="94" spans="4:19" ht="14.25" customHeight="1">
      <c r="D94" s="58"/>
      <c r="E94" s="58"/>
      <c r="F94" s="58"/>
      <c r="G94" s="54"/>
      <c r="I94" s="10"/>
      <c r="J94" s="1"/>
    </row>
    <row r="95" spans="4:19" ht="14.25" customHeight="1">
      <c r="D95" s="58"/>
      <c r="E95" s="58"/>
      <c r="F95" s="58"/>
      <c r="G95" s="54"/>
      <c r="I95" s="10"/>
      <c r="J95" s="1"/>
    </row>
    <row r="96" spans="4:19" ht="14.25" customHeight="1">
      <c r="D96" s="58"/>
      <c r="E96" s="58"/>
      <c r="F96" s="58"/>
      <c r="G96" s="54"/>
      <c r="I96" s="10"/>
      <c r="J96" s="1"/>
    </row>
    <row r="97" spans="4:10" ht="14.25" customHeight="1">
      <c r="D97" s="58"/>
      <c r="E97" s="58"/>
      <c r="F97" s="58"/>
      <c r="G97" s="54"/>
      <c r="I97" s="10"/>
      <c r="J97" s="1"/>
    </row>
    <row r="98" spans="4:10" ht="14.25" customHeight="1">
      <c r="D98" s="58"/>
      <c r="E98" s="58"/>
      <c r="F98" s="58"/>
      <c r="G98" s="54"/>
      <c r="I98" s="10"/>
      <c r="J98" s="1"/>
    </row>
    <row r="99" spans="4:10" ht="14.25" customHeight="1">
      <c r="D99" s="58"/>
      <c r="E99" s="58"/>
      <c r="F99" s="58"/>
      <c r="G99" s="54"/>
      <c r="I99" s="10"/>
      <c r="J99" s="1"/>
    </row>
    <row r="100" spans="4:10" ht="14.25" customHeight="1">
      <c r="D100" s="58"/>
      <c r="E100" s="58"/>
      <c r="F100" s="58"/>
      <c r="G100" s="54"/>
      <c r="I100" s="10"/>
      <c r="J100" s="1"/>
    </row>
  </sheetData>
  <autoFilter ref="A1:I77" xr:uid="{00000000-0009-0000-0000-000012000000}">
    <filterColumn colId="5">
      <filters>
        <filter val="#VALUE!"/>
        <filter val="20"/>
        <filter val="27"/>
        <filter val="30"/>
        <filter val="31"/>
        <filter val="32"/>
        <filter val="33"/>
        <filter val="34"/>
        <filter val="35"/>
        <filter val="38"/>
        <filter val="39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0"/>
        <filter val="51"/>
        <filter val="53"/>
        <filter val="54"/>
        <filter val="55"/>
        <filter val="56"/>
        <filter val="57"/>
        <filter val="58"/>
        <filter val="59"/>
        <filter val="60"/>
        <filter val="63"/>
        <filter val="64"/>
        <filter val="66"/>
        <filter val="67"/>
        <filter val="71"/>
      </filters>
    </filterColumn>
  </autoFilter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00"/>
  <sheetViews>
    <sheetView workbookViewId="0"/>
  </sheetViews>
  <sheetFormatPr defaultColWidth="14.42578125" defaultRowHeight="15" customHeight="1"/>
  <cols>
    <col min="1" max="1" width="22.140625" customWidth="1"/>
    <col min="2" max="2" width="8.85546875" customWidth="1"/>
    <col min="3" max="3" width="7.28515625" customWidth="1"/>
    <col min="4" max="4" width="9.85546875" customWidth="1"/>
    <col min="5" max="5" width="7.85546875" customWidth="1"/>
    <col min="6" max="6" width="8.7109375" customWidth="1"/>
    <col min="7" max="7" width="22.85546875" customWidth="1"/>
    <col min="8" max="8" width="8.85546875" customWidth="1"/>
    <col min="9" max="9" width="7.28515625" customWidth="1"/>
    <col min="10" max="10" width="9.85546875" customWidth="1"/>
    <col min="11" max="11" width="8.140625" customWidth="1"/>
    <col min="12" max="12" width="8.7109375" customWidth="1"/>
    <col min="13" max="13" width="16.42578125" customWidth="1"/>
    <col min="14" max="14" width="8.85546875" customWidth="1"/>
    <col min="15" max="15" width="7.28515625" customWidth="1"/>
    <col min="16" max="16" width="9.85546875" customWidth="1"/>
    <col min="17" max="17" width="8.140625" customWidth="1"/>
  </cols>
  <sheetData>
    <row r="1" spans="1:17" ht="14.25" customHeight="1">
      <c r="A1" s="92" t="s">
        <v>553</v>
      </c>
      <c r="B1" s="94" t="s">
        <v>297</v>
      </c>
      <c r="C1" s="92" t="s">
        <v>2</v>
      </c>
      <c r="D1" s="95" t="s">
        <v>556</v>
      </c>
      <c r="E1" s="96" t="s">
        <v>34</v>
      </c>
      <c r="G1" s="92" t="s">
        <v>553</v>
      </c>
      <c r="H1" s="94" t="s">
        <v>297</v>
      </c>
      <c r="I1" s="92" t="s">
        <v>2</v>
      </c>
      <c r="J1" s="95" t="s">
        <v>556</v>
      </c>
      <c r="K1" s="96" t="s">
        <v>34</v>
      </c>
      <c r="M1" s="92"/>
      <c r="N1" s="94"/>
      <c r="O1" s="92"/>
      <c r="P1" s="95"/>
      <c r="Q1" s="96"/>
    </row>
    <row r="2" spans="1:17" ht="14.25" customHeight="1">
      <c r="A2" s="91" t="s">
        <v>236</v>
      </c>
      <c r="B2" s="98">
        <v>1.21875E-2</v>
      </c>
      <c r="C2" s="91" t="s">
        <v>38</v>
      </c>
      <c r="D2" s="99">
        <v>0.80149999999999999</v>
      </c>
      <c r="E2" s="100" t="s">
        <v>557</v>
      </c>
      <c r="G2" s="91" t="s">
        <v>58</v>
      </c>
      <c r="H2" s="98">
        <v>1.6064814814814816E-2</v>
      </c>
      <c r="I2" s="91" t="s">
        <v>38</v>
      </c>
      <c r="J2" s="99">
        <v>0.62250000000000005</v>
      </c>
      <c r="K2" s="104" t="s">
        <v>585</v>
      </c>
    </row>
    <row r="3" spans="1:17" ht="14.25" customHeight="1">
      <c r="A3" s="91" t="s">
        <v>110</v>
      </c>
      <c r="B3" s="98">
        <v>1.2372685185185184E-2</v>
      </c>
      <c r="C3" s="91" t="s">
        <v>38</v>
      </c>
      <c r="D3" s="99">
        <v>0.75490000000000002</v>
      </c>
      <c r="E3" s="101" t="s">
        <v>558</v>
      </c>
      <c r="G3" s="91" t="s">
        <v>129</v>
      </c>
      <c r="H3" s="98">
        <v>1.6226851851851853E-2</v>
      </c>
      <c r="I3" s="91" t="s">
        <v>38</v>
      </c>
      <c r="J3" s="99">
        <v>0.56779999999999997</v>
      </c>
      <c r="K3" s="106" t="s">
        <v>600</v>
      </c>
    </row>
    <row r="4" spans="1:17" ht="14.25" customHeight="1">
      <c r="A4" s="91" t="s">
        <v>139</v>
      </c>
      <c r="B4" s="98">
        <v>1.2372685185185184E-2</v>
      </c>
      <c r="C4" s="91" t="s">
        <v>38</v>
      </c>
      <c r="D4" s="99">
        <v>0.75490000000000002</v>
      </c>
      <c r="E4" s="101" t="s">
        <v>558</v>
      </c>
      <c r="G4" s="110" t="s">
        <v>206</v>
      </c>
      <c r="H4" s="98">
        <v>1.6354166666666666E-2</v>
      </c>
      <c r="I4" s="91" t="s">
        <v>38</v>
      </c>
      <c r="J4" s="99">
        <v>0.72540000000000004</v>
      </c>
      <c r="K4" s="105" t="s">
        <v>561</v>
      </c>
    </row>
    <row r="5" spans="1:17" ht="14.25" customHeight="1">
      <c r="A5" s="91" t="s">
        <v>97</v>
      </c>
      <c r="B5" s="98">
        <v>1.2500000000000001E-2</v>
      </c>
      <c r="C5" s="91" t="s">
        <v>38</v>
      </c>
      <c r="D5" s="99">
        <v>0.72499999999999998</v>
      </c>
      <c r="E5" s="101" t="s">
        <v>561</v>
      </c>
      <c r="G5" s="91" t="s">
        <v>181</v>
      </c>
      <c r="H5" s="98">
        <v>1.6608796296296295E-2</v>
      </c>
      <c r="I5" s="91" t="s">
        <v>38</v>
      </c>
      <c r="J5" s="99">
        <v>0.65369999999999995</v>
      </c>
      <c r="K5" s="104" t="s">
        <v>585</v>
      </c>
    </row>
    <row r="6" spans="1:17" ht="14.25" customHeight="1">
      <c r="A6" s="91" t="s">
        <v>216</v>
      </c>
      <c r="B6" s="98">
        <v>1.2546296296296297E-2</v>
      </c>
      <c r="C6" s="91" t="s">
        <v>38</v>
      </c>
      <c r="D6" s="99">
        <v>0.74450000000000005</v>
      </c>
      <c r="E6" s="101" t="s">
        <v>561</v>
      </c>
      <c r="G6" s="91" t="s">
        <v>684</v>
      </c>
      <c r="H6" s="98">
        <v>1.6712962962962964E-2</v>
      </c>
      <c r="I6" s="91" t="s">
        <v>38</v>
      </c>
      <c r="J6" s="99">
        <v>0.61770000000000003</v>
      </c>
      <c r="K6" s="104" t="s">
        <v>585</v>
      </c>
    </row>
    <row r="7" spans="1:17" ht="14.25" customHeight="1">
      <c r="A7" s="91" t="s">
        <v>138</v>
      </c>
      <c r="B7" s="98">
        <v>1.2592592592592593E-2</v>
      </c>
      <c r="C7" s="91" t="s">
        <v>38</v>
      </c>
      <c r="D7" s="99">
        <v>0.7702</v>
      </c>
      <c r="E7" s="101" t="s">
        <v>561</v>
      </c>
      <c r="G7" s="91" t="s">
        <v>269</v>
      </c>
      <c r="H7" s="98">
        <v>1.6793981481481483E-2</v>
      </c>
      <c r="I7" s="91" t="s">
        <v>38</v>
      </c>
      <c r="J7" s="99">
        <v>0.68710000000000004</v>
      </c>
      <c r="K7" s="104" t="s">
        <v>585</v>
      </c>
    </row>
    <row r="8" spans="1:17" ht="14.25" customHeight="1">
      <c r="A8" s="91" t="s">
        <v>244</v>
      </c>
      <c r="B8" s="98">
        <v>1.2627314814814815E-2</v>
      </c>
      <c r="C8" s="91" t="s">
        <v>38</v>
      </c>
      <c r="D8" s="99">
        <v>0.72499999999999998</v>
      </c>
      <c r="E8" s="101" t="s">
        <v>561</v>
      </c>
      <c r="G8" s="91" t="s">
        <v>685</v>
      </c>
      <c r="H8" s="98">
        <v>1.6875000000000001E-2</v>
      </c>
      <c r="I8" s="91" t="s">
        <v>36</v>
      </c>
      <c r="J8" s="99">
        <v>0.60970000000000002</v>
      </c>
      <c r="K8" s="104" t="s">
        <v>585</v>
      </c>
    </row>
    <row r="9" spans="1:17" ht="14.25" customHeight="1">
      <c r="A9" s="91" t="s">
        <v>186</v>
      </c>
      <c r="B9" s="98">
        <v>1.2731481481481481E-2</v>
      </c>
      <c r="C9" s="91" t="s">
        <v>38</v>
      </c>
      <c r="D9" s="99">
        <v>0.79820000000000002</v>
      </c>
      <c r="E9" s="101" t="s">
        <v>558</v>
      </c>
      <c r="G9" s="91" t="s">
        <v>267</v>
      </c>
      <c r="H9" s="98">
        <v>1.726851851851852E-2</v>
      </c>
      <c r="I9" s="91" t="s">
        <v>36</v>
      </c>
      <c r="J9" s="99">
        <v>0.64480000000000004</v>
      </c>
      <c r="K9" s="104" t="s">
        <v>585</v>
      </c>
    </row>
    <row r="10" spans="1:17" ht="14.25" customHeight="1">
      <c r="A10" s="91" t="s">
        <v>227</v>
      </c>
      <c r="B10" s="98">
        <v>1.2800925925925926E-2</v>
      </c>
      <c r="C10" s="91" t="s">
        <v>38</v>
      </c>
      <c r="D10" s="99">
        <v>0.70709999999999995</v>
      </c>
      <c r="E10" s="101" t="s">
        <v>561</v>
      </c>
      <c r="G10" s="91" t="s">
        <v>172</v>
      </c>
      <c r="H10" s="98">
        <v>1.7407407407407406E-2</v>
      </c>
      <c r="I10" s="91" t="s">
        <v>36</v>
      </c>
      <c r="J10" s="99">
        <v>0.70350000000000001</v>
      </c>
      <c r="K10" s="105" t="s">
        <v>561</v>
      </c>
    </row>
    <row r="11" spans="1:17" ht="14.25" customHeight="1">
      <c r="A11" s="91" t="s">
        <v>48</v>
      </c>
      <c r="B11" s="98">
        <v>1.2974537037037038E-2</v>
      </c>
      <c r="C11" s="91" t="s">
        <v>38</v>
      </c>
      <c r="D11" s="99">
        <v>0.78949999999999998</v>
      </c>
      <c r="E11" s="101" t="s">
        <v>558</v>
      </c>
      <c r="G11" s="91" t="s">
        <v>71</v>
      </c>
      <c r="H11" s="98">
        <v>1.7488425925925925E-2</v>
      </c>
      <c r="I11" s="91" t="s">
        <v>36</v>
      </c>
      <c r="J11" s="99">
        <v>0.70950000000000002</v>
      </c>
      <c r="K11" s="105" t="s">
        <v>561</v>
      </c>
    </row>
    <row r="12" spans="1:17" ht="14.25" customHeight="1">
      <c r="A12" s="91" t="s">
        <v>213</v>
      </c>
      <c r="B12" s="98">
        <v>1.3287037037037036E-2</v>
      </c>
      <c r="C12" s="91" t="s">
        <v>38</v>
      </c>
      <c r="D12" s="99">
        <v>0.76480000000000004</v>
      </c>
      <c r="E12" s="101" t="s">
        <v>558</v>
      </c>
      <c r="G12" s="91" t="s">
        <v>207</v>
      </c>
      <c r="H12" s="98">
        <v>1.7546296296296296E-2</v>
      </c>
      <c r="I12" s="91" t="s">
        <v>38</v>
      </c>
      <c r="J12" s="99">
        <v>0.61350000000000005</v>
      </c>
      <c r="K12" s="104" t="s">
        <v>585</v>
      </c>
    </row>
    <row r="13" spans="1:17" ht="14.25" customHeight="1">
      <c r="A13" s="91" t="s">
        <v>100</v>
      </c>
      <c r="B13" s="98">
        <v>1.3391203703703704E-2</v>
      </c>
      <c r="C13" s="91" t="s">
        <v>38</v>
      </c>
      <c r="D13" s="99">
        <v>0.77100000000000002</v>
      </c>
      <c r="E13" s="101" t="s">
        <v>558</v>
      </c>
      <c r="G13" s="91" t="s">
        <v>46</v>
      </c>
      <c r="H13" s="98">
        <v>1.7638888888888888E-2</v>
      </c>
      <c r="I13" s="91" t="s">
        <v>36</v>
      </c>
      <c r="J13" s="99">
        <v>0.63780000000000003</v>
      </c>
      <c r="K13" s="104" t="s">
        <v>585</v>
      </c>
    </row>
    <row r="14" spans="1:17" ht="14.25" customHeight="1">
      <c r="A14" s="91" t="s">
        <v>184</v>
      </c>
      <c r="B14" s="98">
        <v>1.3541666666666667E-2</v>
      </c>
      <c r="C14" s="91" t="s">
        <v>38</v>
      </c>
      <c r="D14" s="99">
        <v>0.7</v>
      </c>
      <c r="E14" s="101" t="s">
        <v>561</v>
      </c>
      <c r="G14" s="91" t="s">
        <v>54</v>
      </c>
      <c r="H14" s="98">
        <v>1.7708333333333333E-2</v>
      </c>
      <c r="I14" s="91" t="s">
        <v>38</v>
      </c>
      <c r="J14" s="99">
        <v>0.60780000000000001</v>
      </c>
      <c r="K14" s="104" t="s">
        <v>585</v>
      </c>
    </row>
    <row r="15" spans="1:17" ht="14.25" customHeight="1">
      <c r="A15" s="91" t="s">
        <v>141</v>
      </c>
      <c r="B15" s="98">
        <v>1.3773148148148149E-2</v>
      </c>
      <c r="C15" s="91" t="s">
        <v>38</v>
      </c>
      <c r="D15" s="99">
        <v>0.70420000000000005</v>
      </c>
      <c r="E15" s="101" t="s">
        <v>561</v>
      </c>
      <c r="G15" s="91" t="s">
        <v>578</v>
      </c>
      <c r="H15" s="98">
        <v>1.7824074074074076E-2</v>
      </c>
      <c r="I15" s="91" t="s">
        <v>38</v>
      </c>
      <c r="J15" s="99">
        <v>0.60389999999999999</v>
      </c>
      <c r="K15" s="104" t="s">
        <v>585</v>
      </c>
    </row>
    <row r="16" spans="1:17" ht="14.25" customHeight="1">
      <c r="A16" s="91" t="s">
        <v>593</v>
      </c>
      <c r="B16" s="98">
        <v>1.4085648148148147E-2</v>
      </c>
      <c r="C16" s="91" t="s">
        <v>38</v>
      </c>
      <c r="D16" s="99">
        <v>0.72140000000000004</v>
      </c>
      <c r="E16" s="101" t="s">
        <v>561</v>
      </c>
      <c r="G16" s="91" t="s">
        <v>239</v>
      </c>
      <c r="H16" s="98">
        <v>1.7939814814814815E-2</v>
      </c>
      <c r="I16" s="91" t="s">
        <v>36</v>
      </c>
      <c r="J16" s="99">
        <v>0.61480000000000001</v>
      </c>
      <c r="K16" s="104" t="s">
        <v>585</v>
      </c>
    </row>
    <row r="17" spans="1:11" ht="14.25" customHeight="1">
      <c r="A17" s="91" t="s">
        <v>37</v>
      </c>
      <c r="B17" s="98">
        <v>1.4236111111111111E-2</v>
      </c>
      <c r="C17" s="91" t="s">
        <v>38</v>
      </c>
      <c r="D17" s="99">
        <v>0.73740000000000006</v>
      </c>
      <c r="E17" s="101" t="s">
        <v>561</v>
      </c>
      <c r="G17" s="91" t="s">
        <v>179</v>
      </c>
      <c r="H17" s="98">
        <v>1.8032407407407407E-2</v>
      </c>
      <c r="I17" s="91" t="s">
        <v>38</v>
      </c>
      <c r="J17" s="99">
        <v>0.53339999999999999</v>
      </c>
      <c r="K17" s="106" t="s">
        <v>627</v>
      </c>
    </row>
    <row r="18" spans="1:11" ht="14.25" customHeight="1">
      <c r="A18" s="91" t="s">
        <v>250</v>
      </c>
      <c r="B18" s="98">
        <v>1.4398148148148148E-2</v>
      </c>
      <c r="C18" s="91" t="s">
        <v>38</v>
      </c>
      <c r="D18" s="99">
        <v>0.71140000000000003</v>
      </c>
      <c r="E18" s="101" t="s">
        <v>561</v>
      </c>
      <c r="G18" s="91" t="s">
        <v>148</v>
      </c>
      <c r="H18" s="98">
        <v>1.8078703703703704E-2</v>
      </c>
      <c r="I18" s="91" t="s">
        <v>36</v>
      </c>
      <c r="J18" s="99">
        <v>0.68630000000000002</v>
      </c>
      <c r="K18" s="104" t="s">
        <v>585</v>
      </c>
    </row>
    <row r="19" spans="1:11" ht="14.25" customHeight="1">
      <c r="A19" s="91" t="s">
        <v>40</v>
      </c>
      <c r="B19" s="98">
        <v>1.4490740740740742E-2</v>
      </c>
      <c r="C19" s="91" t="s">
        <v>38</v>
      </c>
      <c r="D19" s="99">
        <v>0.76200000000000001</v>
      </c>
      <c r="E19" s="101" t="s">
        <v>558</v>
      </c>
      <c r="G19" s="91" t="s">
        <v>128</v>
      </c>
      <c r="H19" s="98">
        <v>1.8310185185185186E-2</v>
      </c>
      <c r="I19" s="91" t="s">
        <v>36</v>
      </c>
      <c r="J19" s="99">
        <v>0.57399999999999995</v>
      </c>
      <c r="K19" s="106" t="s">
        <v>600</v>
      </c>
    </row>
    <row r="20" spans="1:11" ht="14.25" customHeight="1">
      <c r="A20" s="91" t="s">
        <v>204</v>
      </c>
      <c r="B20" s="98">
        <v>1.4652777777777778E-2</v>
      </c>
      <c r="C20" s="91" t="s">
        <v>36</v>
      </c>
      <c r="D20" s="99">
        <v>0.77569999999999995</v>
      </c>
      <c r="E20" s="101" t="s">
        <v>558</v>
      </c>
      <c r="G20" s="91" t="s">
        <v>264</v>
      </c>
      <c r="H20" s="98">
        <v>1.8379629629629631E-2</v>
      </c>
      <c r="I20" s="91" t="s">
        <v>36</v>
      </c>
      <c r="J20" s="99">
        <v>0.60009999999999997</v>
      </c>
      <c r="K20" s="104" t="s">
        <v>585</v>
      </c>
    </row>
    <row r="21" spans="1:11" ht="14.25" customHeight="1">
      <c r="A21" s="91" t="s">
        <v>234</v>
      </c>
      <c r="B21" s="98">
        <v>1.474537037037037E-2</v>
      </c>
      <c r="C21" s="91" t="s">
        <v>38</v>
      </c>
      <c r="D21" s="99">
        <v>0.65229999999999999</v>
      </c>
      <c r="E21" s="103" t="s">
        <v>584</v>
      </c>
      <c r="G21" s="91" t="s">
        <v>222</v>
      </c>
      <c r="H21" s="98">
        <v>1.8472222222222223E-2</v>
      </c>
      <c r="I21" s="91" t="s">
        <v>38</v>
      </c>
      <c r="J21" s="99">
        <v>0.48499999999999999</v>
      </c>
      <c r="K21" s="109" t="s">
        <v>653</v>
      </c>
    </row>
    <row r="22" spans="1:11" ht="14.25" customHeight="1">
      <c r="A22" s="91" t="s">
        <v>189</v>
      </c>
      <c r="B22" s="98">
        <v>1.4826388888888889E-2</v>
      </c>
      <c r="C22" s="91" t="s">
        <v>38</v>
      </c>
      <c r="D22" s="99">
        <v>0.6089</v>
      </c>
      <c r="E22" s="104" t="s">
        <v>585</v>
      </c>
      <c r="G22" s="91" t="s">
        <v>197</v>
      </c>
      <c r="H22" s="98">
        <v>1.8888888888888889E-2</v>
      </c>
      <c r="I22" s="91" t="s">
        <v>36</v>
      </c>
      <c r="J22" s="99">
        <v>0.61639999999999995</v>
      </c>
      <c r="K22" s="104" t="s">
        <v>585</v>
      </c>
    </row>
    <row r="23" spans="1:11" ht="14.25" customHeight="1">
      <c r="A23" s="91" t="s">
        <v>121</v>
      </c>
      <c r="B23" s="98">
        <v>1.4907407407407407E-2</v>
      </c>
      <c r="C23" s="91" t="s">
        <v>36</v>
      </c>
      <c r="D23" s="99">
        <v>0.7329</v>
      </c>
      <c r="E23" s="105" t="s">
        <v>561</v>
      </c>
      <c r="G23" s="91" t="s">
        <v>35</v>
      </c>
      <c r="H23" s="98">
        <v>1.9027777777777779E-2</v>
      </c>
      <c r="I23" s="91" t="s">
        <v>36</v>
      </c>
      <c r="J23" s="99">
        <v>0.54079999999999995</v>
      </c>
      <c r="K23" s="106" t="s">
        <v>627</v>
      </c>
    </row>
    <row r="24" spans="1:11" ht="14.25" customHeight="1">
      <c r="A24" s="91" t="s">
        <v>225</v>
      </c>
      <c r="B24" s="98">
        <v>1.4930555555555556E-2</v>
      </c>
      <c r="C24" s="91" t="s">
        <v>38</v>
      </c>
      <c r="D24" s="99">
        <v>0.68059999999999998</v>
      </c>
      <c r="E24" s="104" t="s">
        <v>584</v>
      </c>
      <c r="G24" s="91" t="s">
        <v>260</v>
      </c>
      <c r="H24" s="98">
        <v>1.9884259259259258E-2</v>
      </c>
      <c r="I24" s="91" t="s">
        <v>38</v>
      </c>
      <c r="J24" s="99">
        <v>0.57509999999999994</v>
      </c>
      <c r="K24" s="106" t="s">
        <v>600</v>
      </c>
    </row>
    <row r="25" spans="1:11" ht="14.25" customHeight="1">
      <c r="A25" s="91" t="s">
        <v>232</v>
      </c>
      <c r="B25" s="98">
        <v>1.5069444444444444E-2</v>
      </c>
      <c r="C25" s="91" t="s">
        <v>38</v>
      </c>
      <c r="D25" s="99">
        <v>0.6482</v>
      </c>
      <c r="E25" s="104" t="s">
        <v>585</v>
      </c>
      <c r="G25" s="91" t="s">
        <v>219</v>
      </c>
      <c r="H25" s="98">
        <v>2.1898148148148149E-2</v>
      </c>
      <c r="I25" s="91" t="s">
        <v>36</v>
      </c>
      <c r="J25" s="99">
        <v>0.56659999999999999</v>
      </c>
      <c r="K25" s="106" t="s">
        <v>600</v>
      </c>
    </row>
    <row r="26" spans="1:11" ht="14.25" customHeight="1">
      <c r="A26" s="91" t="s">
        <v>339</v>
      </c>
      <c r="B26" s="98">
        <v>1.511574074074074E-2</v>
      </c>
      <c r="C26" s="91" t="s">
        <v>36</v>
      </c>
      <c r="D26" s="99">
        <v>0.73660000000000003</v>
      </c>
      <c r="E26" s="105" t="s">
        <v>561</v>
      </c>
      <c r="G26" s="91" t="s">
        <v>194</v>
      </c>
      <c r="H26" s="98">
        <v>2.1990740740740741E-2</v>
      </c>
      <c r="I26" s="91" t="s">
        <v>38</v>
      </c>
      <c r="J26" s="99">
        <v>0.49370000000000003</v>
      </c>
      <c r="K26" s="109" t="s">
        <v>653</v>
      </c>
    </row>
    <row r="27" spans="1:11" ht="14.25" customHeight="1">
      <c r="A27" s="91" t="s">
        <v>214</v>
      </c>
      <c r="B27" s="98">
        <v>1.5138888888888889E-2</v>
      </c>
      <c r="C27" s="91" t="s">
        <v>38</v>
      </c>
      <c r="D27" s="99">
        <v>0.73550000000000004</v>
      </c>
      <c r="E27" s="105" t="s">
        <v>561</v>
      </c>
      <c r="G27" s="91" t="s">
        <v>74</v>
      </c>
      <c r="H27" s="98">
        <v>2.4166666666666666E-2</v>
      </c>
      <c r="I27" s="91" t="s">
        <v>36</v>
      </c>
      <c r="J27" s="99">
        <v>0.52729999999999999</v>
      </c>
      <c r="K27" s="106" t="s">
        <v>627</v>
      </c>
    </row>
    <row r="28" spans="1:11" ht="14.25" customHeight="1">
      <c r="A28" s="91" t="s">
        <v>133</v>
      </c>
      <c r="B28" s="98">
        <v>1.5405092592592592E-2</v>
      </c>
      <c r="C28" s="91" t="s">
        <v>38</v>
      </c>
      <c r="D28" s="99">
        <v>0.62429999999999997</v>
      </c>
      <c r="E28" s="104" t="s">
        <v>585</v>
      </c>
      <c r="G28" s="91" t="s">
        <v>79</v>
      </c>
      <c r="H28" s="98">
        <v>2.417824074074074E-2</v>
      </c>
      <c r="I28" s="91" t="s">
        <v>36</v>
      </c>
      <c r="J28" s="99">
        <v>0.60029999999999994</v>
      </c>
      <c r="K28" s="104" t="s">
        <v>585</v>
      </c>
    </row>
    <row r="29" spans="1:11" ht="14.25" customHeight="1">
      <c r="A29" s="91" t="s">
        <v>648</v>
      </c>
      <c r="B29" s="98">
        <v>1.5532407407407408E-2</v>
      </c>
      <c r="C29" s="91" t="s">
        <v>38</v>
      </c>
      <c r="D29" s="99">
        <v>0.6542</v>
      </c>
      <c r="E29" s="104" t="s">
        <v>584</v>
      </c>
      <c r="G29" s="91" t="s">
        <v>96</v>
      </c>
      <c r="H29" s="98">
        <v>2.4745370370370369E-2</v>
      </c>
      <c r="I29" s="91" t="s">
        <v>38</v>
      </c>
      <c r="J29" s="99">
        <v>0.50090000000000001</v>
      </c>
      <c r="K29" s="106" t="s">
        <v>627</v>
      </c>
    </row>
    <row r="30" spans="1:11" ht="14.25" customHeight="1">
      <c r="A30" s="91" t="s">
        <v>82</v>
      </c>
      <c r="B30" s="98">
        <v>1.5625E-2</v>
      </c>
      <c r="C30" s="91" t="s">
        <v>38</v>
      </c>
      <c r="D30" s="99">
        <v>0.57479999999999998</v>
      </c>
      <c r="E30" s="106" t="s">
        <v>600</v>
      </c>
      <c r="G30" s="91" t="s">
        <v>283</v>
      </c>
      <c r="H30" s="98">
        <v>2.5868055555555554E-2</v>
      </c>
      <c r="I30" s="91" t="s">
        <v>36</v>
      </c>
      <c r="J30" s="99">
        <v>0.54410000000000003</v>
      </c>
      <c r="K30" s="106" t="s">
        <v>627</v>
      </c>
    </row>
    <row r="31" spans="1:11" ht="14.25" customHeight="1">
      <c r="A31" s="91" t="s">
        <v>278</v>
      </c>
      <c r="B31" s="98">
        <v>1.5729166666666666E-2</v>
      </c>
      <c r="C31" s="91" t="s">
        <v>38</v>
      </c>
      <c r="D31" s="99">
        <v>0.6512</v>
      </c>
      <c r="E31" s="104" t="s">
        <v>585</v>
      </c>
    </row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"/>
  <sheetViews>
    <sheetView workbookViewId="0"/>
  </sheetViews>
  <sheetFormatPr defaultColWidth="14.42578125" defaultRowHeight="15" customHeight="1"/>
  <cols>
    <col min="1" max="1" width="18.42578125" customWidth="1"/>
    <col min="2" max="2" width="9.42578125" customWidth="1"/>
    <col min="3" max="11" width="8.7109375" customWidth="1"/>
  </cols>
  <sheetData>
    <row r="1" spans="1:4" ht="14.25" customHeight="1">
      <c r="A1" t="s">
        <v>286</v>
      </c>
      <c r="B1" t="s">
        <v>287</v>
      </c>
      <c r="C1" t="s">
        <v>3</v>
      </c>
      <c r="D1" s="10" t="s">
        <v>288</v>
      </c>
    </row>
    <row r="2" spans="1:4" ht="14.25" customHeight="1">
      <c r="A2" t="s">
        <v>213</v>
      </c>
      <c r="B2" s="50">
        <v>4.4062499999999998E-2</v>
      </c>
      <c r="C2">
        <v>49</v>
      </c>
      <c r="D2" s="10">
        <v>0.78779999999999994</v>
      </c>
    </row>
    <row r="3" spans="1:4" ht="14.25" customHeight="1">
      <c r="A3" t="s">
        <v>72</v>
      </c>
      <c r="B3" s="50">
        <v>5.1134259259259261E-2</v>
      </c>
      <c r="C3">
        <v>59</v>
      </c>
      <c r="D3" s="10">
        <v>0.8599</v>
      </c>
    </row>
    <row r="4" spans="1:4" ht="14.25" customHeight="1">
      <c r="A4" t="s">
        <v>229</v>
      </c>
      <c r="B4" s="50">
        <v>5.1782407407407409E-2</v>
      </c>
      <c r="C4">
        <v>67</v>
      </c>
      <c r="D4" s="10">
        <v>0.78790000000000004</v>
      </c>
    </row>
    <row r="5" spans="1:4" ht="14.25" customHeight="1">
      <c r="A5" t="s">
        <v>58</v>
      </c>
      <c r="B5" s="50">
        <v>5.3263888888888888E-2</v>
      </c>
      <c r="C5">
        <v>47</v>
      </c>
      <c r="D5" s="10">
        <v>0.64100000000000001</v>
      </c>
    </row>
    <row r="6" spans="1:4" ht="14.25" customHeight="1">
      <c r="A6" t="s">
        <v>214</v>
      </c>
      <c r="B6" s="50">
        <v>5.3749999999999999E-2</v>
      </c>
      <c r="C6">
        <v>61</v>
      </c>
      <c r="D6" s="10">
        <v>0.71709999999999996</v>
      </c>
    </row>
    <row r="7" spans="1:4" ht="14.25" customHeight="1">
      <c r="A7" t="s">
        <v>191</v>
      </c>
      <c r="B7" s="50">
        <v>5.8159722222222224E-2</v>
      </c>
      <c r="C7">
        <v>54</v>
      </c>
      <c r="D7" s="10">
        <v>0.70689999999999997</v>
      </c>
    </row>
    <row r="8" spans="1:4" ht="14.25" customHeight="1">
      <c r="A8" t="s">
        <v>247</v>
      </c>
      <c r="B8" s="50">
        <v>5.9525462962962961E-2</v>
      </c>
      <c r="C8">
        <v>63</v>
      </c>
      <c r="D8" s="10">
        <v>0.78200000000000003</v>
      </c>
    </row>
    <row r="9" spans="1:4" ht="14.25" customHeight="1">
      <c r="A9" t="s">
        <v>289</v>
      </c>
      <c r="B9" s="50">
        <v>6.1041666666666668E-2</v>
      </c>
      <c r="C9">
        <v>66</v>
      </c>
      <c r="D9" s="10">
        <v>0.66190000000000004</v>
      </c>
    </row>
    <row r="10" spans="1:4" ht="14.25" customHeight="1">
      <c r="A10" t="s">
        <v>137</v>
      </c>
      <c r="B10" s="50">
        <v>6.0914351851851851E-2</v>
      </c>
      <c r="C10">
        <v>40</v>
      </c>
      <c r="D10" s="10">
        <v>0.58520000000000005</v>
      </c>
    </row>
    <row r="11" spans="1:4" ht="14.25" customHeight="1">
      <c r="A11" t="s">
        <v>52</v>
      </c>
      <c r="B11" s="50">
        <v>6.6631944444444438E-2</v>
      </c>
      <c r="C11">
        <v>59</v>
      </c>
      <c r="D11" s="10">
        <v>0.65990000000000004</v>
      </c>
    </row>
    <row r="12" spans="1:4" ht="14.25" customHeight="1">
      <c r="A12" t="s">
        <v>154</v>
      </c>
      <c r="B12" s="50">
        <v>6.7696759259259262E-2</v>
      </c>
      <c r="C12">
        <v>47</v>
      </c>
      <c r="D12" s="10">
        <v>0.55769999999999997</v>
      </c>
    </row>
    <row r="13" spans="1:4" ht="14.25" customHeight="1">
      <c r="D13" s="10"/>
    </row>
    <row r="14" spans="1:4" ht="14.25" customHeight="1">
      <c r="D14" s="10"/>
    </row>
    <row r="15" spans="1:4" ht="14.25" customHeight="1">
      <c r="D15" s="10"/>
    </row>
    <row r="16" spans="1:4" ht="14.25" customHeight="1">
      <c r="D16" s="10"/>
    </row>
    <row r="17" spans="4:4" ht="14.25" customHeight="1">
      <c r="D17" s="10"/>
    </row>
    <row r="18" spans="4:4" ht="14.25" customHeight="1">
      <c r="D18" s="10"/>
    </row>
    <row r="19" spans="4:4" ht="14.25" customHeight="1">
      <c r="D19" s="10"/>
    </row>
    <row r="20" spans="4:4" ht="14.25" customHeight="1">
      <c r="D20" s="10"/>
    </row>
    <row r="21" spans="4:4" ht="14.25" customHeight="1">
      <c r="D21" s="10"/>
    </row>
    <row r="22" spans="4:4" ht="14.25" customHeight="1">
      <c r="D22" s="10"/>
    </row>
    <row r="23" spans="4:4" ht="14.25" customHeight="1">
      <c r="D23" s="10"/>
    </row>
    <row r="24" spans="4:4" ht="14.25" customHeight="1">
      <c r="D24" s="10"/>
    </row>
    <row r="25" spans="4:4" ht="14.25" customHeight="1">
      <c r="D25" s="10"/>
    </row>
    <row r="26" spans="4:4" ht="14.25" customHeight="1">
      <c r="D26" s="10"/>
    </row>
    <row r="27" spans="4:4" ht="14.25" customHeight="1">
      <c r="D27" s="10"/>
    </row>
    <row r="28" spans="4:4" ht="14.25" customHeight="1">
      <c r="D28" s="10"/>
    </row>
    <row r="29" spans="4:4" ht="14.25" customHeight="1">
      <c r="D29" s="10"/>
    </row>
    <row r="30" spans="4:4" ht="14.25" customHeight="1">
      <c r="D30" s="10"/>
    </row>
    <row r="31" spans="4:4" ht="14.25" customHeight="1">
      <c r="D31" s="10"/>
    </row>
    <row r="32" spans="4:4" ht="14.25" customHeight="1">
      <c r="D32" s="10"/>
    </row>
    <row r="33" spans="4:4" ht="14.25" customHeight="1">
      <c r="D33" s="10"/>
    </row>
    <row r="34" spans="4:4" ht="14.25" customHeight="1">
      <c r="D34" s="10"/>
    </row>
    <row r="35" spans="4:4" ht="14.25" customHeight="1">
      <c r="D35" s="10"/>
    </row>
    <row r="36" spans="4:4" ht="14.25" customHeight="1">
      <c r="D36" s="10"/>
    </row>
    <row r="37" spans="4:4" ht="14.25" customHeight="1">
      <c r="D37" s="10"/>
    </row>
    <row r="38" spans="4:4" ht="14.25" customHeight="1">
      <c r="D38" s="10"/>
    </row>
    <row r="39" spans="4:4" ht="14.25" customHeight="1">
      <c r="D39" s="10"/>
    </row>
    <row r="40" spans="4:4" ht="14.25" customHeight="1">
      <c r="D40" s="10"/>
    </row>
    <row r="41" spans="4:4" ht="14.25" customHeight="1">
      <c r="D41" s="10"/>
    </row>
    <row r="42" spans="4:4" ht="14.25" customHeight="1">
      <c r="D42" s="10"/>
    </row>
    <row r="43" spans="4:4" ht="14.25" customHeight="1">
      <c r="D43" s="10"/>
    </row>
    <row r="44" spans="4:4" ht="14.25" customHeight="1">
      <c r="D44" s="10"/>
    </row>
    <row r="45" spans="4:4" ht="14.25" customHeight="1">
      <c r="D45" s="10"/>
    </row>
    <row r="46" spans="4:4" ht="14.25" customHeight="1">
      <c r="D46" s="10"/>
    </row>
    <row r="47" spans="4:4" ht="14.25" customHeight="1">
      <c r="D47" s="10"/>
    </row>
    <row r="48" spans="4:4" ht="14.25" customHeight="1">
      <c r="D48" s="10"/>
    </row>
    <row r="49" spans="4:4" ht="14.25" customHeight="1">
      <c r="D49" s="10"/>
    </row>
    <row r="50" spans="4:4" ht="14.25" customHeight="1">
      <c r="D50" s="10"/>
    </row>
    <row r="51" spans="4:4" ht="14.25" customHeight="1">
      <c r="D51" s="10"/>
    </row>
    <row r="52" spans="4:4" ht="14.25" customHeight="1">
      <c r="D52" s="10"/>
    </row>
    <row r="53" spans="4:4" ht="14.25" customHeight="1">
      <c r="D53" s="10"/>
    </row>
    <row r="54" spans="4:4" ht="14.25" customHeight="1">
      <c r="D54" s="10"/>
    </row>
    <row r="55" spans="4:4" ht="14.25" customHeight="1">
      <c r="D55" s="10"/>
    </row>
    <row r="56" spans="4:4" ht="14.25" customHeight="1">
      <c r="D56" s="10"/>
    </row>
    <row r="57" spans="4:4" ht="14.25" customHeight="1">
      <c r="D57" s="10"/>
    </row>
    <row r="58" spans="4:4" ht="14.25" customHeight="1">
      <c r="D58" s="10"/>
    </row>
    <row r="59" spans="4:4" ht="14.25" customHeight="1">
      <c r="D59" s="10"/>
    </row>
    <row r="60" spans="4:4" ht="14.25" customHeight="1">
      <c r="D60" s="10"/>
    </row>
    <row r="61" spans="4:4" ht="14.25" customHeight="1">
      <c r="D61" s="10"/>
    </row>
    <row r="62" spans="4:4" ht="14.25" customHeight="1">
      <c r="D62" s="10"/>
    </row>
    <row r="63" spans="4:4" ht="14.25" customHeight="1">
      <c r="D63" s="10"/>
    </row>
    <row r="64" spans="4:4" ht="14.25" customHeight="1">
      <c r="D64" s="10"/>
    </row>
    <row r="65" spans="4:4" ht="14.25" customHeight="1">
      <c r="D65" s="10"/>
    </row>
    <row r="66" spans="4:4" ht="14.25" customHeight="1">
      <c r="D66" s="10"/>
    </row>
    <row r="67" spans="4:4" ht="14.25" customHeight="1">
      <c r="D67" s="10"/>
    </row>
    <row r="68" spans="4:4" ht="14.25" customHeight="1">
      <c r="D68" s="10"/>
    </row>
    <row r="69" spans="4:4" ht="14.25" customHeight="1">
      <c r="D69" s="10"/>
    </row>
    <row r="70" spans="4:4" ht="14.25" customHeight="1">
      <c r="D70" s="10"/>
    </row>
    <row r="71" spans="4:4" ht="14.25" customHeight="1">
      <c r="D71" s="10"/>
    </row>
    <row r="72" spans="4:4" ht="14.25" customHeight="1">
      <c r="D72" s="10"/>
    </row>
    <row r="73" spans="4:4" ht="14.25" customHeight="1">
      <c r="D73" s="10"/>
    </row>
    <row r="74" spans="4:4" ht="14.25" customHeight="1">
      <c r="D74" s="10"/>
    </row>
    <row r="75" spans="4:4" ht="14.25" customHeight="1">
      <c r="D75" s="10"/>
    </row>
    <row r="76" spans="4:4" ht="14.25" customHeight="1">
      <c r="D76" s="10"/>
    </row>
    <row r="77" spans="4:4" ht="14.25" customHeight="1">
      <c r="D77" s="10"/>
    </row>
    <row r="78" spans="4:4" ht="14.25" customHeight="1">
      <c r="D78" s="10"/>
    </row>
    <row r="79" spans="4:4" ht="14.25" customHeight="1">
      <c r="D79" s="10"/>
    </row>
    <row r="80" spans="4:4" ht="14.25" customHeight="1">
      <c r="D80" s="10"/>
    </row>
    <row r="81" spans="4:4" ht="14.25" customHeight="1">
      <c r="D81" s="10"/>
    </row>
    <row r="82" spans="4:4" ht="14.25" customHeight="1">
      <c r="D82" s="10"/>
    </row>
    <row r="83" spans="4:4" ht="14.25" customHeight="1">
      <c r="D83" s="10"/>
    </row>
    <row r="84" spans="4:4" ht="14.25" customHeight="1">
      <c r="D84" s="10"/>
    </row>
    <row r="85" spans="4:4" ht="14.25" customHeight="1">
      <c r="D85" s="10"/>
    </row>
    <row r="86" spans="4:4" ht="14.25" customHeight="1">
      <c r="D86" s="10"/>
    </row>
    <row r="87" spans="4:4" ht="14.25" customHeight="1">
      <c r="D87" s="10"/>
    </row>
    <row r="88" spans="4:4" ht="14.25" customHeight="1">
      <c r="D88" s="10"/>
    </row>
    <row r="89" spans="4:4" ht="14.25" customHeight="1">
      <c r="D89" s="10"/>
    </row>
    <row r="90" spans="4:4" ht="14.25" customHeight="1">
      <c r="D90" s="10"/>
    </row>
    <row r="91" spans="4:4" ht="14.25" customHeight="1">
      <c r="D91" s="10"/>
    </row>
    <row r="92" spans="4:4" ht="14.25" customHeight="1">
      <c r="D92" s="10"/>
    </row>
    <row r="93" spans="4:4" ht="14.25" customHeight="1">
      <c r="D93" s="10"/>
    </row>
    <row r="94" spans="4:4" ht="14.25" customHeight="1">
      <c r="D94" s="10"/>
    </row>
    <row r="95" spans="4:4" ht="14.25" customHeight="1">
      <c r="D95" s="10"/>
    </row>
    <row r="96" spans="4:4" ht="14.25" customHeight="1">
      <c r="D96" s="10"/>
    </row>
    <row r="97" spans="4:4" ht="14.25" customHeight="1">
      <c r="D97" s="10"/>
    </row>
    <row r="98" spans="4:4" ht="14.25" customHeight="1">
      <c r="D98" s="10"/>
    </row>
    <row r="99" spans="4:4" ht="14.25" customHeight="1">
      <c r="D99" s="10"/>
    </row>
    <row r="100" spans="4:4" ht="14.25" customHeight="1">
      <c r="D100" s="10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0"/>
  <sheetViews>
    <sheetView workbookViewId="0"/>
  </sheetViews>
  <sheetFormatPr defaultColWidth="14.42578125" defaultRowHeight="15" customHeight="1"/>
  <cols>
    <col min="1" max="1" width="17.85546875" customWidth="1"/>
    <col min="2" max="2" width="11" customWidth="1"/>
    <col min="3" max="11" width="8.7109375" customWidth="1"/>
  </cols>
  <sheetData>
    <row r="1" spans="1:3" ht="14.25" customHeight="1">
      <c r="A1" t="s">
        <v>286</v>
      </c>
      <c r="B1" t="s">
        <v>686</v>
      </c>
      <c r="C1" t="s">
        <v>288</v>
      </c>
    </row>
    <row r="2" spans="1:3" ht="14.25" customHeight="1">
      <c r="A2" t="s">
        <v>324</v>
      </c>
      <c r="B2" s="50">
        <v>2.537037037037037E-2</v>
      </c>
      <c r="C2" s="10">
        <v>0.77239999999999998</v>
      </c>
    </row>
    <row r="3" spans="1:3" ht="14.25" customHeight="1">
      <c r="A3" t="s">
        <v>500</v>
      </c>
      <c r="B3" s="50">
        <v>2.6932870370370371E-2</v>
      </c>
      <c r="C3" s="10">
        <v>0.68159999999999998</v>
      </c>
    </row>
    <row r="4" spans="1:3" ht="14.25" customHeight="1">
      <c r="A4" t="s">
        <v>505</v>
      </c>
      <c r="B4" s="50">
        <v>2.9965277777777778E-2</v>
      </c>
      <c r="C4" s="10">
        <v>0.68020000000000003</v>
      </c>
    </row>
    <row r="5" spans="1:3" ht="14.25" customHeight="1">
      <c r="A5" t="s">
        <v>687</v>
      </c>
      <c r="B5" s="50">
        <v>3.0185185185185186E-2</v>
      </c>
      <c r="C5" s="10">
        <v>0.68629999999999991</v>
      </c>
    </row>
    <row r="6" spans="1:3" ht="14.25" customHeight="1">
      <c r="A6" t="s">
        <v>688</v>
      </c>
      <c r="B6" s="50">
        <v>3.1817129629629633E-2</v>
      </c>
      <c r="C6" s="10">
        <v>0.70240000000000002</v>
      </c>
    </row>
    <row r="7" spans="1:3" ht="14.25" customHeight="1">
      <c r="A7" t="s">
        <v>689</v>
      </c>
      <c r="B7" s="50">
        <v>3.2615740740740744E-2</v>
      </c>
      <c r="C7" s="10">
        <v>0.72319999999999995</v>
      </c>
    </row>
    <row r="8" spans="1:3" ht="14.25" customHeight="1">
      <c r="A8" t="s">
        <v>521</v>
      </c>
      <c r="B8" s="50">
        <v>3.528935185185185E-2</v>
      </c>
      <c r="C8" s="10">
        <v>0.61170000000000002</v>
      </c>
    </row>
    <row r="9" spans="1:3" ht="14.25" customHeight="1">
      <c r="A9" t="s">
        <v>690</v>
      </c>
      <c r="B9" s="50">
        <v>3.6099537037037034E-2</v>
      </c>
      <c r="C9" s="10">
        <v>0.60309999999999997</v>
      </c>
    </row>
    <row r="10" spans="1:3" ht="14.25" customHeight="1">
      <c r="A10" t="s">
        <v>315</v>
      </c>
      <c r="B10" s="50">
        <v>4.0034722222222222E-2</v>
      </c>
      <c r="C10" s="10">
        <v>0.53979999999999995</v>
      </c>
    </row>
    <row r="11" spans="1:3" ht="14.25" customHeight="1">
      <c r="A11" t="s">
        <v>541</v>
      </c>
      <c r="B11" s="50">
        <v>4.6666666666666669E-2</v>
      </c>
      <c r="C11" s="10">
        <v>0.53969999999999996</v>
      </c>
    </row>
    <row r="12" spans="1:3" ht="14.25" customHeight="1">
      <c r="A12" t="s">
        <v>267</v>
      </c>
      <c r="B12" s="50">
        <v>3.8541666666666669E-2</v>
      </c>
      <c r="C12" s="10">
        <v>0.57089999999999996</v>
      </c>
    </row>
    <row r="13" spans="1:3" ht="14.25" customHeight="1"/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00"/>
  <sheetViews>
    <sheetView workbookViewId="0"/>
  </sheetViews>
  <sheetFormatPr defaultColWidth="14.42578125" defaultRowHeight="15" customHeight="1"/>
  <cols>
    <col min="1" max="1" width="17" customWidth="1"/>
    <col min="2" max="3" width="8.42578125" customWidth="1"/>
    <col min="4" max="4" width="34.85546875" customWidth="1"/>
    <col min="5" max="5" width="4.7109375" customWidth="1"/>
    <col min="6" max="6" width="8.140625" customWidth="1"/>
    <col min="7" max="11" width="8.7109375" customWidth="1"/>
  </cols>
  <sheetData>
    <row r="1" spans="1:7" ht="14.25" customHeight="1">
      <c r="A1" s="111" t="s">
        <v>1</v>
      </c>
      <c r="B1" s="111" t="s">
        <v>691</v>
      </c>
      <c r="C1" s="111" t="s">
        <v>3</v>
      </c>
      <c r="D1" s="111" t="s">
        <v>370</v>
      </c>
      <c r="E1" s="111" t="s">
        <v>692</v>
      </c>
      <c r="F1" s="112" t="s">
        <v>410</v>
      </c>
      <c r="G1" s="10"/>
    </row>
    <row r="2" spans="1:7" ht="14.25" customHeight="1">
      <c r="A2" s="113" t="s">
        <v>35</v>
      </c>
      <c r="B2" s="113" t="s">
        <v>36</v>
      </c>
      <c r="C2" s="114" t="e">
        <f>VLOOKUP(A2,'2025'!A$3:B$236,5,0)</f>
        <v>#REF!</v>
      </c>
      <c r="D2" s="113" t="s">
        <v>292</v>
      </c>
      <c r="E2" s="113">
        <v>2400</v>
      </c>
      <c r="F2" s="115">
        <v>8.3068287037037045E-2</v>
      </c>
      <c r="G2" s="10">
        <v>0.55179999999999996</v>
      </c>
    </row>
    <row r="3" spans="1:7" ht="14.25" customHeight="1">
      <c r="A3" s="113" t="s">
        <v>37</v>
      </c>
      <c r="B3" s="114" t="s">
        <v>38</v>
      </c>
      <c r="C3" s="116" t="e">
        <f>VLOOKUP(A3,'2025'!A$3:B$236,5,0)</f>
        <v>#REF!</v>
      </c>
      <c r="D3" s="114" t="s">
        <v>292</v>
      </c>
      <c r="E3" s="114">
        <v>515</v>
      </c>
      <c r="F3" s="117">
        <v>7.1063657407407402E-2</v>
      </c>
      <c r="G3" s="10">
        <v>0.6774</v>
      </c>
    </row>
    <row r="4" spans="1:7" ht="14.25" customHeight="1">
      <c r="A4" s="113" t="s">
        <v>42</v>
      </c>
      <c r="B4" s="114" t="s">
        <v>36</v>
      </c>
      <c r="C4" s="114" t="e">
        <f>VLOOKUP(A4,'2025'!A$3:B$236,5,0)</f>
        <v>#REF!</v>
      </c>
      <c r="D4" s="114" t="s">
        <v>292</v>
      </c>
      <c r="E4" s="114">
        <v>2433</v>
      </c>
      <c r="F4" s="117">
        <v>9.2826388888888889E-2</v>
      </c>
      <c r="G4" s="10">
        <v>0.49249999999999999</v>
      </c>
    </row>
    <row r="5" spans="1:7" ht="14.25" customHeight="1">
      <c r="A5" s="113" t="s">
        <v>50</v>
      </c>
      <c r="B5" s="114" t="s">
        <v>38</v>
      </c>
      <c r="C5" s="114" t="e">
        <f>VLOOKUP(A5,'2025'!A$3:B$236,5,0)</f>
        <v>#REF!</v>
      </c>
      <c r="D5" s="114" t="s">
        <v>292</v>
      </c>
      <c r="E5" s="114">
        <v>2422</v>
      </c>
      <c r="F5" s="117">
        <v>6.5184027777777778E-2</v>
      </c>
      <c r="G5" s="10">
        <v>0.67859999999999998</v>
      </c>
    </row>
    <row r="6" spans="1:7" ht="14.25" customHeight="1">
      <c r="A6" s="113" t="s">
        <v>54</v>
      </c>
      <c r="B6" s="114" t="s">
        <v>38</v>
      </c>
      <c r="C6" s="116" t="e">
        <f>VLOOKUP(A6,'2025'!A$3:B$236,5,0)</f>
        <v>#REF!</v>
      </c>
      <c r="D6" s="114" t="s">
        <v>292</v>
      </c>
      <c r="E6" s="114">
        <v>2415</v>
      </c>
      <c r="F6" s="117">
        <v>7.7407407407407411E-2</v>
      </c>
      <c r="G6" s="10">
        <v>0.63880000000000003</v>
      </c>
    </row>
    <row r="7" spans="1:7" ht="14.25" customHeight="1">
      <c r="A7" s="113" t="s">
        <v>74</v>
      </c>
      <c r="B7" s="114" t="s">
        <v>36</v>
      </c>
      <c r="C7" s="114" t="e">
        <f>VLOOKUP(A7,'2025'!A$3:B$236,5,0)</f>
        <v>#REF!</v>
      </c>
      <c r="D7" s="114" t="s">
        <v>292</v>
      </c>
      <c r="E7" s="114">
        <v>511</v>
      </c>
      <c r="F7" s="117">
        <v>9.3012731481481481E-2</v>
      </c>
      <c r="G7" s="10">
        <v>0.60950000000000004</v>
      </c>
    </row>
    <row r="8" spans="1:7" ht="14.25" customHeight="1">
      <c r="A8" s="113" t="s">
        <v>86</v>
      </c>
      <c r="B8" s="114" t="s">
        <v>38</v>
      </c>
      <c r="C8" s="114" t="e">
        <f>VLOOKUP(A8,'2025'!A$3:B$236,5,0)</f>
        <v>#REF!</v>
      </c>
      <c r="D8" s="114" t="s">
        <v>292</v>
      </c>
      <c r="E8" s="114">
        <v>2413</v>
      </c>
      <c r="F8" s="117">
        <v>7.0195601851851849E-2</v>
      </c>
      <c r="G8" s="10">
        <v>0.75219999999999998</v>
      </c>
    </row>
    <row r="9" spans="1:7" ht="14.25" customHeight="1">
      <c r="A9" s="113" t="s">
        <v>90</v>
      </c>
      <c r="B9" s="114" t="s">
        <v>38</v>
      </c>
      <c r="C9" s="114" t="e">
        <f>VLOOKUP(A9,'2025'!A$3:B$236,5,0)</f>
        <v>#REF!</v>
      </c>
      <c r="D9" s="114" t="s">
        <v>292</v>
      </c>
      <c r="E9" s="114">
        <v>512</v>
      </c>
      <c r="F9" s="117">
        <v>7.9344907407407406E-2</v>
      </c>
      <c r="G9" s="10">
        <v>0.61770000000000003</v>
      </c>
    </row>
    <row r="10" spans="1:7" ht="14.25" customHeight="1">
      <c r="A10" s="113" t="s">
        <v>94</v>
      </c>
      <c r="B10" s="114" t="s">
        <v>38</v>
      </c>
      <c r="C10" s="114" t="e">
        <f>VLOOKUP(A10,'2025'!A$3:B$236,5,0)</f>
        <v>#REF!</v>
      </c>
      <c r="D10" s="114" t="s">
        <v>292</v>
      </c>
      <c r="E10" s="114">
        <v>2402</v>
      </c>
      <c r="F10" s="117">
        <v>7.1506944444444442E-2</v>
      </c>
      <c r="G10" s="10">
        <v>0.58560000000000001</v>
      </c>
    </row>
    <row r="11" spans="1:7" ht="14.25" customHeight="1">
      <c r="A11" s="113" t="s">
        <v>97</v>
      </c>
      <c r="B11" s="114" t="s">
        <v>38</v>
      </c>
      <c r="C11" s="114" t="e">
        <f>VLOOKUP(A11,'2025'!A$3:B$236,5,0)</f>
        <v>#REF!</v>
      </c>
      <c r="D11" s="114" t="s">
        <v>292</v>
      </c>
      <c r="E11" s="114">
        <v>2427</v>
      </c>
      <c r="F11" s="117">
        <v>5.4443287037037033E-2</v>
      </c>
      <c r="G11" s="10">
        <v>0.75660000000000005</v>
      </c>
    </row>
    <row r="12" spans="1:7" ht="14.25" customHeight="1">
      <c r="A12" s="113" t="s">
        <v>106</v>
      </c>
      <c r="B12" s="114" t="s">
        <v>36</v>
      </c>
      <c r="C12" s="114" t="e">
        <f>VLOOKUP(A12,'2025'!A$3:B$236,5,0)</f>
        <v>#REF!</v>
      </c>
      <c r="D12" s="114" t="s">
        <v>292</v>
      </c>
      <c r="E12" s="114">
        <v>2419</v>
      </c>
      <c r="F12" s="117">
        <v>0.10035879629629629</v>
      </c>
      <c r="G12" s="10">
        <v>0.50970000000000004</v>
      </c>
    </row>
    <row r="13" spans="1:7" ht="14.25" customHeight="1">
      <c r="A13" s="113" t="s">
        <v>339</v>
      </c>
      <c r="B13" s="114" t="s">
        <v>36</v>
      </c>
      <c r="C13" s="114" t="e">
        <f>VLOOKUP(A13,'2025'!A$3:B$236,5,0)</f>
        <v>#N/A</v>
      </c>
      <c r="D13" s="114" t="s">
        <v>292</v>
      </c>
      <c r="E13" s="114">
        <v>516</v>
      </c>
      <c r="F13" s="117">
        <v>7.1065972222222232E-2</v>
      </c>
      <c r="G13" s="10">
        <v>0.69689999999999996</v>
      </c>
    </row>
    <row r="14" spans="1:7" ht="14.25" customHeight="1">
      <c r="A14" s="113" t="s">
        <v>118</v>
      </c>
      <c r="B14" s="114" t="s">
        <v>36</v>
      </c>
      <c r="C14" s="114" t="e">
        <f>VLOOKUP(A14,'2025'!A$3:B$236,5,0)</f>
        <v>#REF!</v>
      </c>
      <c r="D14" s="114" t="s">
        <v>292</v>
      </c>
      <c r="E14" s="114">
        <v>2453</v>
      </c>
      <c r="F14" s="117">
        <v>7.8987268518518519E-2</v>
      </c>
      <c r="G14" s="10">
        <v>0.63339999999999996</v>
      </c>
    </row>
    <row r="15" spans="1:7" ht="14.25" customHeight="1">
      <c r="A15" s="113" t="s">
        <v>121</v>
      </c>
      <c r="B15" s="114" t="s">
        <v>36</v>
      </c>
      <c r="C15" s="114" t="e">
        <f>VLOOKUP(A15,'2025'!A$3:B$236,5,0)</f>
        <v>#REF!</v>
      </c>
      <c r="D15" s="114" t="s">
        <v>292</v>
      </c>
      <c r="E15" s="114">
        <v>2424</v>
      </c>
      <c r="F15" s="117">
        <v>6.8097222222222226E-2</v>
      </c>
      <c r="G15" s="10">
        <v>0.71399999999999997</v>
      </c>
    </row>
    <row r="16" spans="1:7" ht="14.25" customHeight="1">
      <c r="A16" s="113" t="s">
        <v>122</v>
      </c>
      <c r="B16" s="114" t="s">
        <v>36</v>
      </c>
      <c r="C16" s="114" t="e">
        <f>VLOOKUP(A16,'2025'!A$3:B$236,5,0)</f>
        <v>#REF!</v>
      </c>
      <c r="D16" s="114" t="s">
        <v>292</v>
      </c>
      <c r="E16" s="114">
        <v>2408</v>
      </c>
      <c r="F16" s="117">
        <v>7.497685185185185E-2</v>
      </c>
      <c r="G16" s="10">
        <v>0.60980000000000001</v>
      </c>
    </row>
    <row r="17" spans="1:7" ht="14.25" customHeight="1">
      <c r="A17" s="113" t="s">
        <v>125</v>
      </c>
      <c r="B17" s="114" t="s">
        <v>38</v>
      </c>
      <c r="C17" s="114" t="e">
        <f>VLOOKUP(A17,'2025'!A$3:B$236,5,0)</f>
        <v>#REF!</v>
      </c>
      <c r="D17" s="114" t="s">
        <v>292</v>
      </c>
      <c r="E17" s="114">
        <v>2405</v>
      </c>
      <c r="F17" s="117">
        <v>6.047916666666666E-2</v>
      </c>
      <c r="G17" s="10">
        <v>0.68110000000000004</v>
      </c>
    </row>
    <row r="18" spans="1:7" ht="14.25" customHeight="1">
      <c r="A18" s="113" t="s">
        <v>129</v>
      </c>
      <c r="B18" s="114" t="s">
        <v>38</v>
      </c>
      <c r="C18" s="114" t="e">
        <f>VLOOKUP(A18,'2025'!A$3:B$236,5,0)</f>
        <v>#REF!</v>
      </c>
      <c r="D18" s="114" t="s">
        <v>292</v>
      </c>
      <c r="E18" s="114">
        <v>2418</v>
      </c>
      <c r="F18" s="117">
        <v>7.9747685185185185E-2</v>
      </c>
      <c r="G18" s="10">
        <v>0.52210000000000001</v>
      </c>
    </row>
    <row r="19" spans="1:7" ht="14.25" customHeight="1">
      <c r="A19" s="113" t="s">
        <v>298</v>
      </c>
      <c r="B19" s="114" t="s">
        <v>38</v>
      </c>
      <c r="C19" s="114" t="e">
        <f>VLOOKUP(A19,'2025'!A$3:B$236,5,0)</f>
        <v>#REF!</v>
      </c>
      <c r="D19" s="114" t="s">
        <v>292</v>
      </c>
      <c r="E19" s="114">
        <v>2423</v>
      </c>
      <c r="F19" s="117">
        <v>6.5652777777777768E-2</v>
      </c>
      <c r="G19" s="10">
        <v>0.70220000000000005</v>
      </c>
    </row>
    <row r="20" spans="1:7" ht="14.25" customHeight="1">
      <c r="A20" s="113" t="s">
        <v>139</v>
      </c>
      <c r="B20" s="114" t="s">
        <v>38</v>
      </c>
      <c r="C20" s="114" t="e">
        <f>VLOOKUP(A20,'2025'!A$3:B$236,5,0)</f>
        <v>#REF!</v>
      </c>
      <c r="D20" s="114" t="s">
        <v>292</v>
      </c>
      <c r="E20" s="114">
        <v>2398</v>
      </c>
      <c r="F20" s="117">
        <v>8.0618055555555554E-2</v>
      </c>
      <c r="G20" s="10">
        <v>0.5232</v>
      </c>
    </row>
    <row r="21" spans="1:7" ht="14.25" customHeight="1">
      <c r="A21" s="113" t="s">
        <v>157</v>
      </c>
      <c r="B21" s="114" t="s">
        <v>38</v>
      </c>
      <c r="C21" s="114" t="e">
        <f>VLOOKUP(A21,'2025'!A$3:B$236,5,0)</f>
        <v>#REF!</v>
      </c>
      <c r="D21" s="114" t="s">
        <v>292</v>
      </c>
      <c r="E21" s="114">
        <v>2421</v>
      </c>
      <c r="F21" s="117">
        <v>6.6826388888888894E-2</v>
      </c>
      <c r="G21" s="10">
        <v>0.70179999999999998</v>
      </c>
    </row>
    <row r="22" spans="1:7" ht="14.25" customHeight="1">
      <c r="A22" s="113" t="s">
        <v>177</v>
      </c>
      <c r="B22" s="114" t="s">
        <v>38</v>
      </c>
      <c r="C22" s="114" t="e">
        <f>VLOOKUP(A22,'2025'!A$3:B$236,5,0)</f>
        <v>#REF!</v>
      </c>
      <c r="D22" s="114" t="s">
        <v>292</v>
      </c>
      <c r="E22" s="114">
        <v>2425</v>
      </c>
      <c r="F22" s="117">
        <v>6.9692129629629632E-2</v>
      </c>
      <c r="G22" s="10">
        <v>0.73629999999999995</v>
      </c>
    </row>
    <row r="23" spans="1:7" ht="14.25" customHeight="1">
      <c r="A23" s="113" t="s">
        <v>186</v>
      </c>
      <c r="B23" s="114" t="s">
        <v>38</v>
      </c>
      <c r="C23" s="114" t="e">
        <f>VLOOKUP(A23,'2025'!A$3:B$236,5,0)</f>
        <v>#REF!</v>
      </c>
      <c r="D23" s="114" t="s">
        <v>292</v>
      </c>
      <c r="E23" s="114">
        <v>2403</v>
      </c>
      <c r="F23" s="117">
        <v>5.725115740740741E-2</v>
      </c>
      <c r="G23" s="10">
        <v>0.81200000000000006</v>
      </c>
    </row>
    <row r="24" spans="1:7" ht="14.25" customHeight="1">
      <c r="A24" s="113" t="s">
        <v>190</v>
      </c>
      <c r="B24" s="114" t="s">
        <v>36</v>
      </c>
      <c r="C24" s="114">
        <v>35</v>
      </c>
      <c r="D24" s="114" t="s">
        <v>292</v>
      </c>
      <c r="E24" s="114">
        <v>2444</v>
      </c>
      <c r="F24" s="117">
        <v>9.1462962962962954E-2</v>
      </c>
      <c r="G24" s="10">
        <v>0.50470000000000004</v>
      </c>
    </row>
    <row r="25" spans="1:7" ht="14.25" customHeight="1">
      <c r="A25" s="113" t="s">
        <v>191</v>
      </c>
      <c r="B25" s="114" t="s">
        <v>36</v>
      </c>
      <c r="C25" s="114" t="e">
        <f>VLOOKUP(A25,'2025'!A$3:B$237,5,0)</f>
        <v>#REF!</v>
      </c>
      <c r="D25" s="114" t="s">
        <v>292</v>
      </c>
      <c r="E25" s="114">
        <v>2344</v>
      </c>
      <c r="F25" s="117">
        <v>7.8324074074074074E-2</v>
      </c>
      <c r="G25" s="10">
        <v>0.6956</v>
      </c>
    </row>
    <row r="26" spans="1:7" ht="14.25" customHeight="1">
      <c r="A26" s="113" t="s">
        <v>193</v>
      </c>
      <c r="B26" s="114" t="s">
        <v>36</v>
      </c>
      <c r="C26" s="114" t="e">
        <f>VLOOKUP(A26,'2025'!A$3:B$236,5,0)</f>
        <v>#REF!</v>
      </c>
      <c r="D26" s="114" t="s">
        <v>292</v>
      </c>
      <c r="E26" s="114">
        <v>2420</v>
      </c>
      <c r="F26" s="117">
        <v>0.10131481481481482</v>
      </c>
      <c r="G26" s="10">
        <v>0.53080000000000005</v>
      </c>
    </row>
    <row r="27" spans="1:7" ht="14.25" customHeight="1">
      <c r="A27" s="113" t="s">
        <v>211</v>
      </c>
      <c r="B27" s="114" t="s">
        <v>36</v>
      </c>
      <c r="C27" s="114" t="e">
        <f>VLOOKUP(A27,'2025'!A$3:B$236,5,0)</f>
        <v>#REF!</v>
      </c>
      <c r="D27" s="114" t="s">
        <v>292</v>
      </c>
      <c r="E27" s="114">
        <v>2406</v>
      </c>
      <c r="F27" s="117">
        <v>9.2133101851851848E-2</v>
      </c>
      <c r="G27" s="10">
        <v>0.61529999999999996</v>
      </c>
    </row>
    <row r="28" spans="1:7" ht="14.25" customHeight="1">
      <c r="A28" s="113" t="s">
        <v>213</v>
      </c>
      <c r="B28" s="114" t="s">
        <v>38</v>
      </c>
      <c r="C28" s="114" t="e">
        <f>VLOOKUP(A28,'2025'!A$3:B$236,5,0)</f>
        <v>#REF!</v>
      </c>
      <c r="D28" s="114" t="s">
        <v>292</v>
      </c>
      <c r="E28" s="114">
        <v>2412</v>
      </c>
      <c r="F28" s="117">
        <v>5.7758101851851852E-2</v>
      </c>
      <c r="G28" s="10">
        <v>0.79820000000000002</v>
      </c>
    </row>
    <row r="29" spans="1:7" ht="14.25" customHeight="1">
      <c r="A29" s="113" t="s">
        <v>222</v>
      </c>
      <c r="B29" s="114" t="s">
        <v>38</v>
      </c>
      <c r="C29" s="114" t="e">
        <f>VLOOKUP(A29,'2025'!A$3:B$236,5,0)</f>
        <v>#REF!</v>
      </c>
      <c r="D29" s="114" t="s">
        <v>292</v>
      </c>
      <c r="E29" s="114">
        <v>2411</v>
      </c>
      <c r="F29" s="117">
        <v>8.9734953703703713E-2</v>
      </c>
      <c r="G29" s="10">
        <v>0.45829999999999999</v>
      </c>
    </row>
    <row r="30" spans="1:7" ht="14.25" customHeight="1">
      <c r="A30" s="113" t="s">
        <v>227</v>
      </c>
      <c r="B30" s="114" t="s">
        <v>38</v>
      </c>
      <c r="C30" s="114" t="e">
        <f>VLOOKUP(A30,'2025'!A$3:B$236,5,0)</f>
        <v>#REF!</v>
      </c>
      <c r="D30" s="114" t="s">
        <v>292</v>
      </c>
      <c r="E30" s="114">
        <v>509</v>
      </c>
      <c r="F30" s="117">
        <v>5.7777777777777775E-2</v>
      </c>
      <c r="G30" s="10">
        <v>0.7147</v>
      </c>
    </row>
    <row r="31" spans="1:7" ht="14.25" customHeight="1">
      <c r="A31" s="113" t="s">
        <v>237</v>
      </c>
      <c r="B31" s="114" t="s">
        <v>38</v>
      </c>
      <c r="C31" s="114" t="e">
        <f>VLOOKUP(A31,'2025'!A$3:B$236,5,0)</f>
        <v>#REF!</v>
      </c>
      <c r="D31" s="114" t="s">
        <v>292</v>
      </c>
      <c r="E31" s="114">
        <v>5876</v>
      </c>
      <c r="F31" s="117">
        <v>6.8699074074074079E-2</v>
      </c>
      <c r="G31" s="10">
        <v>0.67669999999999997</v>
      </c>
    </row>
    <row r="32" spans="1:7" ht="14.25" customHeight="1">
      <c r="A32" s="113" t="s">
        <v>252</v>
      </c>
      <c r="B32" s="114" t="s">
        <v>36</v>
      </c>
      <c r="C32" s="114" t="e">
        <f>VLOOKUP(A32,'2025'!A$3:B$236,5,0)</f>
        <v>#REF!</v>
      </c>
      <c r="D32" s="114" t="s">
        <v>292</v>
      </c>
      <c r="E32" s="114">
        <v>2446</v>
      </c>
      <c r="F32" s="117">
        <v>9.7716435185185191E-2</v>
      </c>
      <c r="G32" s="10"/>
    </row>
    <row r="33" spans="1:7" ht="14.25" customHeight="1">
      <c r="A33" s="113" t="s">
        <v>267</v>
      </c>
      <c r="B33" s="114" t="s">
        <v>36</v>
      </c>
      <c r="C33" s="114" t="e">
        <f>VLOOKUP(A33,'2025'!A$3:B$236,5,0)</f>
        <v>#REF!</v>
      </c>
      <c r="D33" s="114" t="s">
        <v>292</v>
      </c>
      <c r="E33" s="114">
        <v>2347</v>
      </c>
      <c r="F33" s="117">
        <v>7.9847222222222222E-2</v>
      </c>
      <c r="G33" s="10">
        <v>0.62019999999999997</v>
      </c>
    </row>
    <row r="34" spans="1:7" ht="14.25" customHeight="1">
      <c r="A34" s="113" t="s">
        <v>693</v>
      </c>
      <c r="B34" s="114" t="s">
        <v>36</v>
      </c>
      <c r="C34" s="114" t="e">
        <f>VLOOKUP(A34,'2025'!A$3:B$236,5,0)</f>
        <v>#N/A</v>
      </c>
      <c r="D34" s="114" t="s">
        <v>292</v>
      </c>
      <c r="E34" s="114">
        <v>2417</v>
      </c>
      <c r="F34" s="117">
        <v>8.0614583333333337E-2</v>
      </c>
      <c r="G34" s="10">
        <v>0.56769999999999998</v>
      </c>
    </row>
    <row r="35" spans="1:7" ht="14.25" customHeight="1">
      <c r="F35" s="54"/>
      <c r="G35" s="10"/>
    </row>
    <row r="36" spans="1:7" ht="14.25" customHeight="1">
      <c r="F36" s="54"/>
      <c r="G36" s="10"/>
    </row>
    <row r="37" spans="1:7" ht="14.25" customHeight="1">
      <c r="F37" s="54"/>
      <c r="G37" s="10"/>
    </row>
    <row r="38" spans="1:7" ht="14.25" customHeight="1">
      <c r="F38" s="54"/>
      <c r="G38" s="10"/>
    </row>
    <row r="39" spans="1:7" ht="14.25" customHeight="1">
      <c r="F39" s="54"/>
      <c r="G39" s="10"/>
    </row>
    <row r="40" spans="1:7" ht="14.25" customHeight="1">
      <c r="F40" s="54"/>
      <c r="G40" s="10"/>
    </row>
    <row r="41" spans="1:7" ht="14.25" customHeight="1">
      <c r="F41" s="54"/>
      <c r="G41" s="10"/>
    </row>
    <row r="42" spans="1:7" ht="14.25" customHeight="1">
      <c r="F42" s="54"/>
      <c r="G42" s="10"/>
    </row>
    <row r="43" spans="1:7" ht="14.25" customHeight="1">
      <c r="F43" s="54"/>
      <c r="G43" s="10"/>
    </row>
    <row r="44" spans="1:7" ht="14.25" customHeight="1">
      <c r="F44" s="54"/>
      <c r="G44" s="10"/>
    </row>
    <row r="45" spans="1:7" ht="14.25" customHeight="1">
      <c r="F45" s="54"/>
      <c r="G45" s="10"/>
    </row>
    <row r="46" spans="1:7" ht="14.25" customHeight="1">
      <c r="F46" s="54"/>
      <c r="G46" s="10"/>
    </row>
    <row r="47" spans="1:7" ht="14.25" customHeight="1">
      <c r="F47" s="54"/>
      <c r="G47" s="10"/>
    </row>
    <row r="48" spans="1:7" ht="14.25" customHeight="1">
      <c r="F48" s="54"/>
      <c r="G48" s="10"/>
    </row>
    <row r="49" spans="6:7" ht="14.25" customHeight="1">
      <c r="F49" s="54"/>
      <c r="G49" s="10"/>
    </row>
    <row r="50" spans="6:7" ht="14.25" customHeight="1">
      <c r="F50" s="54"/>
      <c r="G50" s="10"/>
    </row>
    <row r="51" spans="6:7" ht="14.25" customHeight="1">
      <c r="F51" s="54"/>
      <c r="G51" s="10"/>
    </row>
    <row r="52" spans="6:7" ht="14.25" customHeight="1">
      <c r="F52" s="54"/>
      <c r="G52" s="10"/>
    </row>
    <row r="53" spans="6:7" ht="14.25" customHeight="1">
      <c r="F53" s="54"/>
      <c r="G53" s="10"/>
    </row>
    <row r="54" spans="6:7" ht="14.25" customHeight="1">
      <c r="F54" s="54"/>
      <c r="G54" s="10"/>
    </row>
    <row r="55" spans="6:7" ht="14.25" customHeight="1">
      <c r="F55" s="54"/>
      <c r="G55" s="10"/>
    </row>
    <row r="56" spans="6:7" ht="14.25" customHeight="1">
      <c r="F56" s="54"/>
      <c r="G56" s="10"/>
    </row>
    <row r="57" spans="6:7" ht="14.25" customHeight="1">
      <c r="F57" s="54"/>
      <c r="G57" s="10"/>
    </row>
    <row r="58" spans="6:7" ht="14.25" customHeight="1">
      <c r="F58" s="54"/>
      <c r="G58" s="10"/>
    </row>
    <row r="59" spans="6:7" ht="14.25" customHeight="1">
      <c r="F59" s="54"/>
      <c r="G59" s="10"/>
    </row>
    <row r="60" spans="6:7" ht="14.25" customHeight="1">
      <c r="F60" s="54"/>
      <c r="G60" s="10"/>
    </row>
    <row r="61" spans="6:7" ht="14.25" customHeight="1">
      <c r="F61" s="54"/>
      <c r="G61" s="10"/>
    </row>
    <row r="62" spans="6:7" ht="14.25" customHeight="1">
      <c r="F62" s="54"/>
      <c r="G62" s="10"/>
    </row>
    <row r="63" spans="6:7" ht="14.25" customHeight="1">
      <c r="F63" s="54"/>
      <c r="G63" s="10"/>
    </row>
    <row r="64" spans="6:7" ht="14.25" customHeight="1">
      <c r="F64" s="54"/>
      <c r="G64" s="10"/>
    </row>
    <row r="65" spans="6:7" ht="14.25" customHeight="1">
      <c r="F65" s="54"/>
      <c r="G65" s="10"/>
    </row>
    <row r="66" spans="6:7" ht="14.25" customHeight="1">
      <c r="F66" s="54"/>
      <c r="G66" s="10"/>
    </row>
    <row r="67" spans="6:7" ht="14.25" customHeight="1">
      <c r="F67" s="54"/>
      <c r="G67" s="10"/>
    </row>
    <row r="68" spans="6:7" ht="14.25" customHeight="1">
      <c r="F68" s="54"/>
      <c r="G68" s="10"/>
    </row>
    <row r="69" spans="6:7" ht="14.25" customHeight="1">
      <c r="F69" s="54"/>
      <c r="G69" s="10"/>
    </row>
    <row r="70" spans="6:7" ht="14.25" customHeight="1">
      <c r="F70" s="54"/>
      <c r="G70" s="10"/>
    </row>
    <row r="71" spans="6:7" ht="14.25" customHeight="1">
      <c r="F71" s="54"/>
      <c r="G71" s="10"/>
    </row>
    <row r="72" spans="6:7" ht="14.25" customHeight="1">
      <c r="F72" s="54"/>
      <c r="G72" s="10"/>
    </row>
    <row r="73" spans="6:7" ht="14.25" customHeight="1">
      <c r="F73" s="54"/>
      <c r="G73" s="10"/>
    </row>
    <row r="74" spans="6:7" ht="14.25" customHeight="1">
      <c r="F74" s="54"/>
      <c r="G74" s="10"/>
    </row>
    <row r="75" spans="6:7" ht="14.25" customHeight="1">
      <c r="F75" s="54"/>
      <c r="G75" s="10"/>
    </row>
    <row r="76" spans="6:7" ht="14.25" customHeight="1">
      <c r="F76" s="54"/>
      <c r="G76" s="10"/>
    </row>
    <row r="77" spans="6:7" ht="14.25" customHeight="1">
      <c r="F77" s="54"/>
      <c r="G77" s="10"/>
    </row>
    <row r="78" spans="6:7" ht="14.25" customHeight="1">
      <c r="F78" s="54"/>
      <c r="G78" s="10"/>
    </row>
    <row r="79" spans="6:7" ht="14.25" customHeight="1">
      <c r="F79" s="54"/>
      <c r="G79" s="10"/>
    </row>
    <row r="80" spans="6:7" ht="14.25" customHeight="1">
      <c r="F80" s="54"/>
      <c r="G80" s="10"/>
    </row>
    <row r="81" spans="6:7" ht="14.25" customHeight="1">
      <c r="F81" s="54"/>
      <c r="G81" s="10"/>
    </row>
    <row r="82" spans="6:7" ht="14.25" customHeight="1">
      <c r="F82" s="54"/>
      <c r="G82" s="10"/>
    </row>
    <row r="83" spans="6:7" ht="14.25" customHeight="1">
      <c r="F83" s="54"/>
      <c r="G83" s="10"/>
    </row>
    <row r="84" spans="6:7" ht="14.25" customHeight="1">
      <c r="F84" s="54"/>
      <c r="G84" s="10"/>
    </row>
    <row r="85" spans="6:7" ht="14.25" customHeight="1">
      <c r="F85" s="54"/>
      <c r="G85" s="10"/>
    </row>
    <row r="86" spans="6:7" ht="14.25" customHeight="1">
      <c r="F86" s="54"/>
      <c r="G86" s="10"/>
    </row>
    <row r="87" spans="6:7" ht="14.25" customHeight="1">
      <c r="F87" s="54"/>
      <c r="G87" s="10"/>
    </row>
    <row r="88" spans="6:7" ht="14.25" customHeight="1">
      <c r="F88" s="54"/>
      <c r="G88" s="10"/>
    </row>
    <row r="89" spans="6:7" ht="14.25" customHeight="1">
      <c r="F89" s="54"/>
      <c r="G89" s="10"/>
    </row>
    <row r="90" spans="6:7" ht="14.25" customHeight="1">
      <c r="F90" s="54"/>
      <c r="G90" s="10"/>
    </row>
    <row r="91" spans="6:7" ht="14.25" customHeight="1">
      <c r="F91" s="54"/>
      <c r="G91" s="10"/>
    </row>
    <row r="92" spans="6:7" ht="14.25" customHeight="1">
      <c r="F92" s="54"/>
      <c r="G92" s="10"/>
    </row>
    <row r="93" spans="6:7" ht="14.25" customHeight="1">
      <c r="F93" s="54"/>
      <c r="G93" s="10"/>
    </row>
    <row r="94" spans="6:7" ht="14.25" customHeight="1">
      <c r="F94" s="54"/>
      <c r="G94" s="10"/>
    </row>
    <row r="95" spans="6:7" ht="14.25" customHeight="1">
      <c r="F95" s="54"/>
      <c r="G95" s="10"/>
    </row>
    <row r="96" spans="6:7" ht="14.25" customHeight="1">
      <c r="F96" s="54"/>
      <c r="G96" s="10"/>
    </row>
    <row r="97" spans="6:7" ht="14.25" customHeight="1">
      <c r="F97" s="54"/>
      <c r="G97" s="10"/>
    </row>
    <row r="98" spans="6:7" ht="14.25" customHeight="1">
      <c r="F98" s="54"/>
      <c r="G98" s="10"/>
    </row>
    <row r="99" spans="6:7" ht="14.25" customHeight="1">
      <c r="F99" s="54"/>
      <c r="G99" s="10"/>
    </row>
    <row r="100" spans="6:7" ht="14.25" customHeight="1">
      <c r="F100" s="54"/>
      <c r="G100" s="10"/>
    </row>
  </sheetData>
  <autoFilter ref="A1:F34" xr:uid="{00000000-0009-0000-0000-000015000000}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0"/>
  <sheetViews>
    <sheetView workbookViewId="0"/>
  </sheetViews>
  <sheetFormatPr defaultColWidth="14.42578125" defaultRowHeight="15" customHeight="1"/>
  <cols>
    <col min="1" max="1" width="16.140625" customWidth="1"/>
    <col min="2" max="2" width="11.85546875" customWidth="1"/>
    <col min="3" max="4" width="7" customWidth="1"/>
    <col min="5" max="5" width="20.85546875" customWidth="1"/>
    <col min="6" max="11" width="8.7109375" customWidth="1"/>
  </cols>
  <sheetData>
    <row r="1" spans="1:5" ht="14.25" customHeight="1">
      <c r="A1" t="s">
        <v>1</v>
      </c>
      <c r="B1" t="s">
        <v>410</v>
      </c>
      <c r="C1" t="s">
        <v>2</v>
      </c>
      <c r="D1" t="s">
        <v>3</v>
      </c>
      <c r="E1" s="10" t="s">
        <v>694</v>
      </c>
    </row>
    <row r="2" spans="1:5" ht="14.25" customHeight="1">
      <c r="A2" s="11" t="s">
        <v>37</v>
      </c>
      <c r="B2" s="54">
        <v>3.0381944444444444E-2</v>
      </c>
      <c r="C2" t="s">
        <v>307</v>
      </c>
      <c r="D2" s="53" t="e">
        <f>VLOOKUP(A2,'2025'!A$3:B$238,5,0)</f>
        <v>#REF!</v>
      </c>
      <c r="E2" s="10">
        <v>0.72499999999999998</v>
      </c>
    </row>
    <row r="3" spans="1:5" ht="14.25" customHeight="1">
      <c r="A3" t="s">
        <v>40</v>
      </c>
      <c r="B3" s="54">
        <v>3.0046296296296297E-2</v>
      </c>
      <c r="C3" t="s">
        <v>307</v>
      </c>
      <c r="D3" s="53" t="e">
        <f>VLOOKUP(A3,'2025'!A$3:B$238,5,0)</f>
        <v>#REF!</v>
      </c>
      <c r="E3" s="10">
        <v>0.76500000000000001</v>
      </c>
    </row>
    <row r="4" spans="1:5" ht="14.25" customHeight="1">
      <c r="A4" t="s">
        <v>63</v>
      </c>
      <c r="B4" s="54">
        <v>4.5509259259259256E-2</v>
      </c>
      <c r="C4" t="s">
        <v>304</v>
      </c>
      <c r="D4" t="e">
        <f>VLOOKUP(A4,'2025'!A$3:B$238,5,0)</f>
        <v>#REF!</v>
      </c>
      <c r="E4" s="10">
        <v>0.51200000000000001</v>
      </c>
    </row>
    <row r="5" spans="1:5" ht="14.25" customHeight="1">
      <c r="A5" t="s">
        <v>66</v>
      </c>
      <c r="B5" s="54">
        <v>3.8506944444444448E-2</v>
      </c>
      <c r="C5" t="s">
        <v>304</v>
      </c>
      <c r="D5" t="e">
        <f>VLOOKUP(A5,'2025'!A$3:B$238,5,0)</f>
        <v>#REF!</v>
      </c>
      <c r="E5" s="10">
        <v>0.55640000000000001</v>
      </c>
    </row>
    <row r="6" spans="1:5" ht="14.25" customHeight="1">
      <c r="A6" t="s">
        <v>695</v>
      </c>
      <c r="B6" s="54">
        <v>4.5300925925925925E-2</v>
      </c>
      <c r="C6" t="s">
        <v>304</v>
      </c>
      <c r="D6" t="e">
        <f>VLOOKUP(A6,'2025'!A$3:B$238,5,0)</f>
        <v>#REF!</v>
      </c>
      <c r="E6" s="10">
        <v>0.5202</v>
      </c>
    </row>
    <row r="7" spans="1:5" ht="14.25" customHeight="1">
      <c r="A7" t="s">
        <v>84</v>
      </c>
      <c r="B7" s="54">
        <v>4.50462962962963E-2</v>
      </c>
      <c r="C7" t="s">
        <v>304</v>
      </c>
      <c r="D7" t="e">
        <f>VLOOKUP(A7,'2025'!A$3:B$238,5,0)</f>
        <v>#REF!</v>
      </c>
      <c r="E7" s="10">
        <v>0.54320000000000002</v>
      </c>
    </row>
    <row r="8" spans="1:5" ht="14.25" customHeight="1">
      <c r="A8" t="s">
        <v>97</v>
      </c>
      <c r="B8" s="54">
        <v>2.5173611111111112E-2</v>
      </c>
      <c r="C8" t="s">
        <v>307</v>
      </c>
      <c r="D8" t="e">
        <f>VLOOKUP(A8,'2025'!A$3:B$238,5,0)</f>
        <v>#REF!</v>
      </c>
      <c r="E8" s="10">
        <v>0.75260000000000005</v>
      </c>
    </row>
    <row r="9" spans="1:5" ht="14.25" customHeight="1">
      <c r="A9" t="s">
        <v>104</v>
      </c>
      <c r="B9" s="54">
        <v>3.6597222222222225E-2</v>
      </c>
      <c r="C9" t="s">
        <v>304</v>
      </c>
      <c r="D9" t="e">
        <f>VLOOKUP(A9,'2025'!A$3:B$238,5,0)</f>
        <v>#REF!</v>
      </c>
      <c r="E9" s="10">
        <v>0.5756</v>
      </c>
    </row>
    <row r="10" spans="1:5" ht="14.25" customHeight="1">
      <c r="A10" t="s">
        <v>339</v>
      </c>
      <c r="B10" s="54">
        <v>3.0706018518518518E-2</v>
      </c>
      <c r="C10" t="s">
        <v>304</v>
      </c>
      <c r="D10" t="e">
        <f>VLOOKUP(A10,'2025'!A$3:B$238,5,0)</f>
        <v>#N/A</v>
      </c>
      <c r="E10" s="10">
        <v>0.7429</v>
      </c>
    </row>
    <row r="11" spans="1:5" ht="14.25" customHeight="1">
      <c r="A11" t="s">
        <v>121</v>
      </c>
      <c r="B11" s="54">
        <v>2.9479166666666667E-2</v>
      </c>
      <c r="C11" t="s">
        <v>304</v>
      </c>
      <c r="D11" t="e">
        <f>VLOOKUP(A11,'2025'!A$3:B$238,5,0)</f>
        <v>#REF!</v>
      </c>
      <c r="E11" s="10">
        <v>0.7601</v>
      </c>
    </row>
    <row r="12" spans="1:5" ht="14.25" customHeight="1">
      <c r="A12" t="s">
        <v>125</v>
      </c>
      <c r="B12" s="54">
        <v>2.673611111111111E-2</v>
      </c>
      <c r="C12" t="s">
        <v>307</v>
      </c>
      <c r="D12" t="e">
        <f>VLOOKUP(A12,'2025'!A$3:B$238,5,0)</f>
        <v>#REF!</v>
      </c>
      <c r="E12" s="10">
        <v>0.7056</v>
      </c>
    </row>
    <row r="13" spans="1:5" ht="14.25" customHeight="1">
      <c r="A13" t="s">
        <v>139</v>
      </c>
      <c r="B13" s="54">
        <v>2.7893518518518519E-2</v>
      </c>
      <c r="C13" t="s">
        <v>307</v>
      </c>
      <c r="D13" t="e">
        <f>VLOOKUP(A13,'2025'!A$3:B$238,5,0)</f>
        <v>#REF!</v>
      </c>
      <c r="E13" s="10">
        <v>0.69710000000000005</v>
      </c>
    </row>
    <row r="14" spans="1:5" ht="14.25" customHeight="1">
      <c r="A14" t="s">
        <v>159</v>
      </c>
      <c r="B14" s="54">
        <v>4.5208333333333336E-2</v>
      </c>
      <c r="C14" t="s">
        <v>304</v>
      </c>
      <c r="D14" t="e">
        <f>VLOOKUP(A14,'2025'!A$3:B$238,5,0)</f>
        <v>#REF!</v>
      </c>
      <c r="E14" s="10">
        <v>0.52790000000000004</v>
      </c>
    </row>
    <row r="15" spans="1:5" ht="14.25" customHeight="1">
      <c r="A15" t="s">
        <v>185</v>
      </c>
      <c r="B15" s="54">
        <v>2.7986111111111111E-2</v>
      </c>
      <c r="C15" t="s">
        <v>307</v>
      </c>
      <c r="D15" t="e">
        <f>VLOOKUP(A15,'2025'!A$3:B$238,5,0)</f>
        <v>#REF!</v>
      </c>
      <c r="E15" s="10">
        <v>0.72660000000000002</v>
      </c>
    </row>
    <row r="16" spans="1:5" ht="14.25" customHeight="1">
      <c r="A16" t="s">
        <v>198</v>
      </c>
      <c r="B16" s="54">
        <v>4.0462962962962964E-2</v>
      </c>
      <c r="C16" t="s">
        <v>304</v>
      </c>
      <c r="D16" t="e">
        <f>VLOOKUP(A16,'2025'!A$3:B$238,5,0)</f>
        <v>#REF!</v>
      </c>
      <c r="E16" s="10">
        <v>0.55379999999999996</v>
      </c>
    </row>
    <row r="17" spans="1:5" ht="14.25" customHeight="1">
      <c r="A17" t="s">
        <v>213</v>
      </c>
      <c r="B17" s="54">
        <v>2.6504629629629628E-2</v>
      </c>
      <c r="C17" t="s">
        <v>307</v>
      </c>
      <c r="D17" t="e">
        <f>VLOOKUP(A17,'2025'!A$3:B$238,5,0)</f>
        <v>#REF!</v>
      </c>
      <c r="E17" s="10">
        <v>0.79779999999999995</v>
      </c>
    </row>
    <row r="18" spans="1:5" ht="14.25" customHeight="1">
      <c r="A18" t="s">
        <v>214</v>
      </c>
      <c r="B18" s="54">
        <v>3.1446759259259258E-2</v>
      </c>
      <c r="C18" t="s">
        <v>307</v>
      </c>
      <c r="D18" t="e">
        <f>VLOOKUP(A18,'2025'!A$3:B$238,5,0)</f>
        <v>#REF!</v>
      </c>
      <c r="E18" s="10">
        <v>0.74380000000000002</v>
      </c>
    </row>
    <row r="19" spans="1:5" ht="14.25" customHeight="1">
      <c r="A19" t="s">
        <v>236</v>
      </c>
      <c r="B19" s="54">
        <v>2.5185185185185185E-2</v>
      </c>
      <c r="C19" t="s">
        <v>307</v>
      </c>
      <c r="D19" t="e">
        <f>VLOOKUP(A19,'2025'!A$3:B$238,5,0)</f>
        <v>#REF!</v>
      </c>
      <c r="E19" s="10">
        <v>0.80740000000000001</v>
      </c>
    </row>
    <row r="20" spans="1:5" ht="14.25" customHeight="1">
      <c r="A20" t="s">
        <v>240</v>
      </c>
      <c r="B20" s="54">
        <v>3.650462962962963E-2</v>
      </c>
      <c r="C20" t="s">
        <v>307</v>
      </c>
      <c r="D20" t="e">
        <f>VLOOKUP(A20,'2025'!A$3:B$238,5,0)</f>
        <v>#REF!</v>
      </c>
      <c r="E20" s="10">
        <v>0.51329999999999998</v>
      </c>
    </row>
    <row r="21" spans="1:5" ht="14.25" customHeight="1">
      <c r="A21" t="s">
        <v>247</v>
      </c>
      <c r="B21" s="54">
        <v>3.5405092592592592E-2</v>
      </c>
      <c r="C21" t="s">
        <v>304</v>
      </c>
      <c r="D21" t="e">
        <f>VLOOKUP(A21,'2025'!A$3:B$238,5,0)</f>
        <v>#REF!</v>
      </c>
      <c r="E21" s="10">
        <v>0.80289999999999995</v>
      </c>
    </row>
    <row r="22" spans="1:5" ht="14.25" customHeight="1">
      <c r="A22" t="s">
        <v>264</v>
      </c>
      <c r="B22" s="54">
        <v>3.7685185185185183E-2</v>
      </c>
      <c r="C22" t="s">
        <v>304</v>
      </c>
      <c r="D22" t="e">
        <f>VLOOKUP(A22,'2025'!A$3:B$238,5,0)</f>
        <v>#REF!</v>
      </c>
      <c r="E22" s="10">
        <v>0.5998</v>
      </c>
    </row>
    <row r="23" spans="1:5" ht="14.25" customHeight="1">
      <c r="A23" t="s">
        <v>272</v>
      </c>
      <c r="B23" s="54">
        <v>4.4548611111111108E-2</v>
      </c>
      <c r="C23" t="s">
        <v>304</v>
      </c>
      <c r="D23" t="e">
        <f>VLOOKUP(A23,'2025'!A$3:B$238,5,0)</f>
        <v>#REF!</v>
      </c>
      <c r="E23" s="10">
        <v>0.6381</v>
      </c>
    </row>
    <row r="24" spans="1:5" ht="14.25" customHeight="1">
      <c r="A24" t="s">
        <v>696</v>
      </c>
      <c r="B24" s="54">
        <v>3.4502314814814812E-2</v>
      </c>
      <c r="C24" t="s">
        <v>304</v>
      </c>
      <c r="D24" t="e">
        <f>VLOOKUP(A24,'2025'!A$3:B$238,5,0)</f>
        <v>#REF!</v>
      </c>
      <c r="E24" s="10">
        <v>0.61119999999999997</v>
      </c>
    </row>
    <row r="25" spans="1:5" ht="14.25" customHeight="1">
      <c r="E25" s="10"/>
    </row>
    <row r="26" spans="1:5" ht="14.25" customHeight="1">
      <c r="E26" s="10"/>
    </row>
    <row r="27" spans="1:5" ht="14.25" customHeight="1">
      <c r="E27" s="10"/>
    </row>
    <row r="28" spans="1:5" ht="14.25" customHeight="1">
      <c r="E28" s="10"/>
    </row>
    <row r="29" spans="1:5" ht="14.25" customHeight="1">
      <c r="E29" s="10"/>
    </row>
    <row r="30" spans="1:5" ht="14.25" customHeight="1">
      <c r="E30" s="10"/>
    </row>
    <row r="31" spans="1:5" ht="14.25" customHeight="1">
      <c r="E31" s="10"/>
    </row>
    <row r="32" spans="1:5" ht="14.25" customHeight="1">
      <c r="E32" s="10"/>
    </row>
    <row r="33" spans="5:5" ht="14.25" customHeight="1">
      <c r="E33" s="10"/>
    </row>
    <row r="34" spans="5:5" ht="14.25" customHeight="1">
      <c r="E34" s="10"/>
    </row>
    <row r="35" spans="5:5" ht="14.25" customHeight="1">
      <c r="E35" s="10"/>
    </row>
    <row r="36" spans="5:5" ht="14.25" customHeight="1">
      <c r="E36" s="10"/>
    </row>
    <row r="37" spans="5:5" ht="14.25" customHeight="1">
      <c r="E37" s="10"/>
    </row>
    <row r="38" spans="5:5" ht="14.25" customHeight="1">
      <c r="E38" s="10"/>
    </row>
    <row r="39" spans="5:5" ht="14.25" customHeight="1">
      <c r="E39" s="10"/>
    </row>
    <row r="40" spans="5:5" ht="14.25" customHeight="1">
      <c r="E40" s="10"/>
    </row>
    <row r="41" spans="5:5" ht="14.25" customHeight="1">
      <c r="E41" s="10"/>
    </row>
    <row r="42" spans="5:5" ht="14.25" customHeight="1">
      <c r="E42" s="10"/>
    </row>
    <row r="43" spans="5:5" ht="14.25" customHeight="1">
      <c r="E43" s="10"/>
    </row>
    <row r="44" spans="5:5" ht="14.25" customHeight="1">
      <c r="E44" s="10"/>
    </row>
    <row r="45" spans="5:5" ht="14.25" customHeight="1">
      <c r="E45" s="10"/>
    </row>
    <row r="46" spans="5:5" ht="14.25" customHeight="1">
      <c r="E46" s="10"/>
    </row>
    <row r="47" spans="5:5" ht="14.25" customHeight="1">
      <c r="E47" s="10"/>
    </row>
    <row r="48" spans="5:5" ht="14.25" customHeight="1">
      <c r="E48" s="10"/>
    </row>
    <row r="49" spans="5:5" ht="14.25" customHeight="1">
      <c r="E49" s="10"/>
    </row>
    <row r="50" spans="5:5" ht="14.25" customHeight="1">
      <c r="E50" s="10"/>
    </row>
    <row r="51" spans="5:5" ht="14.25" customHeight="1">
      <c r="E51" s="10"/>
    </row>
    <row r="52" spans="5:5" ht="14.25" customHeight="1">
      <c r="E52" s="10"/>
    </row>
    <row r="53" spans="5:5" ht="14.25" customHeight="1">
      <c r="E53" s="10"/>
    </row>
    <row r="54" spans="5:5" ht="14.25" customHeight="1">
      <c r="E54" s="10"/>
    </row>
    <row r="55" spans="5:5" ht="14.25" customHeight="1">
      <c r="E55" s="10"/>
    </row>
    <row r="56" spans="5:5" ht="14.25" customHeight="1">
      <c r="E56" s="10"/>
    </row>
    <row r="57" spans="5:5" ht="14.25" customHeight="1">
      <c r="E57" s="10"/>
    </row>
    <row r="58" spans="5:5" ht="14.25" customHeight="1">
      <c r="E58" s="10"/>
    </row>
    <row r="59" spans="5:5" ht="14.25" customHeight="1">
      <c r="E59" s="10"/>
    </row>
    <row r="60" spans="5:5" ht="14.25" customHeight="1">
      <c r="E60" s="10"/>
    </row>
    <row r="61" spans="5:5" ht="14.25" customHeight="1">
      <c r="E61" s="10"/>
    </row>
    <row r="62" spans="5:5" ht="14.25" customHeight="1">
      <c r="E62" s="10"/>
    </row>
    <row r="63" spans="5:5" ht="14.25" customHeight="1">
      <c r="E63" s="10"/>
    </row>
    <row r="64" spans="5:5" ht="14.25" customHeight="1">
      <c r="E64" s="10"/>
    </row>
    <row r="65" spans="5:5" ht="14.25" customHeight="1">
      <c r="E65" s="10"/>
    </row>
    <row r="66" spans="5:5" ht="14.25" customHeight="1">
      <c r="E66" s="10"/>
    </row>
    <row r="67" spans="5:5" ht="14.25" customHeight="1">
      <c r="E67" s="10"/>
    </row>
    <row r="68" spans="5:5" ht="14.25" customHeight="1">
      <c r="E68" s="10"/>
    </row>
    <row r="69" spans="5:5" ht="14.25" customHeight="1">
      <c r="E69" s="10"/>
    </row>
    <row r="70" spans="5:5" ht="14.25" customHeight="1">
      <c r="E70" s="10"/>
    </row>
    <row r="71" spans="5:5" ht="14.25" customHeight="1">
      <c r="E71" s="10"/>
    </row>
    <row r="72" spans="5:5" ht="14.25" customHeight="1">
      <c r="E72" s="10"/>
    </row>
    <row r="73" spans="5:5" ht="14.25" customHeight="1">
      <c r="E73" s="10"/>
    </row>
    <row r="74" spans="5:5" ht="14.25" customHeight="1">
      <c r="E74" s="10"/>
    </row>
    <row r="75" spans="5:5" ht="14.25" customHeight="1">
      <c r="E75" s="10"/>
    </row>
    <row r="76" spans="5:5" ht="14.25" customHeight="1">
      <c r="E76" s="10"/>
    </row>
    <row r="77" spans="5:5" ht="14.25" customHeight="1">
      <c r="E77" s="10"/>
    </row>
    <row r="78" spans="5:5" ht="14.25" customHeight="1">
      <c r="E78" s="10"/>
    </row>
    <row r="79" spans="5:5" ht="14.25" customHeight="1">
      <c r="E79" s="10"/>
    </row>
    <row r="80" spans="5:5" ht="14.25" customHeight="1">
      <c r="E80" s="10"/>
    </row>
    <row r="81" spans="5:5" ht="14.25" customHeight="1">
      <c r="E81" s="10"/>
    </row>
    <row r="82" spans="5:5" ht="14.25" customHeight="1">
      <c r="E82" s="10"/>
    </row>
    <row r="83" spans="5:5" ht="14.25" customHeight="1">
      <c r="E83" s="10"/>
    </row>
    <row r="84" spans="5:5" ht="14.25" customHeight="1">
      <c r="E84" s="10"/>
    </row>
    <row r="85" spans="5:5" ht="14.25" customHeight="1">
      <c r="E85" s="10"/>
    </row>
    <row r="86" spans="5:5" ht="14.25" customHeight="1">
      <c r="E86" s="10"/>
    </row>
    <row r="87" spans="5:5" ht="14.25" customHeight="1">
      <c r="E87" s="10"/>
    </row>
    <row r="88" spans="5:5" ht="14.25" customHeight="1">
      <c r="E88" s="10"/>
    </row>
    <row r="89" spans="5:5" ht="14.25" customHeight="1">
      <c r="E89" s="10"/>
    </row>
    <row r="90" spans="5:5" ht="14.25" customHeight="1">
      <c r="E90" s="10"/>
    </row>
    <row r="91" spans="5:5" ht="14.25" customHeight="1">
      <c r="E91" s="10"/>
    </row>
    <row r="92" spans="5:5" ht="14.25" customHeight="1">
      <c r="E92" s="10"/>
    </row>
    <row r="93" spans="5:5" ht="14.25" customHeight="1">
      <c r="E93" s="10"/>
    </row>
    <row r="94" spans="5:5" ht="14.25" customHeight="1">
      <c r="E94" s="10"/>
    </row>
    <row r="95" spans="5:5" ht="14.25" customHeight="1">
      <c r="E95" s="10"/>
    </row>
    <row r="96" spans="5:5" ht="14.25" customHeight="1">
      <c r="E96" s="10"/>
    </row>
    <row r="97" spans="5:5" ht="14.25" customHeight="1">
      <c r="E97" s="10"/>
    </row>
    <row r="98" spans="5:5" ht="14.25" customHeight="1">
      <c r="E98" s="10"/>
    </row>
    <row r="99" spans="5:5" ht="14.25" customHeight="1">
      <c r="E99" s="10"/>
    </row>
    <row r="100" spans="5:5" ht="14.25" customHeight="1">
      <c r="E100" s="10"/>
    </row>
  </sheetData>
  <autoFilter ref="A1:E24" xr:uid="{00000000-0009-0000-0000-000016000000}"/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00"/>
  <sheetViews>
    <sheetView workbookViewId="0"/>
  </sheetViews>
  <sheetFormatPr defaultColWidth="14.42578125" defaultRowHeight="15" customHeight="1"/>
  <cols>
    <col min="1" max="1" width="4" customWidth="1"/>
    <col min="2" max="2" width="15.85546875" customWidth="1"/>
    <col min="3" max="3" width="6.42578125" customWidth="1"/>
    <col min="4" max="4" width="7.42578125" customWidth="1"/>
    <col min="5" max="5" width="7.140625" customWidth="1"/>
    <col min="6" max="6" width="15.85546875" customWidth="1"/>
    <col min="7" max="8" width="8.7109375" customWidth="1"/>
    <col min="9" max="9" width="4" customWidth="1"/>
    <col min="10" max="10" width="14.85546875" customWidth="1"/>
    <col min="11" max="13" width="8.7109375" customWidth="1"/>
    <col min="14" max="14" width="15.85546875" customWidth="1"/>
  </cols>
  <sheetData>
    <row r="1" spans="1:14" ht="14.25" customHeight="1">
      <c r="A1" s="118" t="s">
        <v>697</v>
      </c>
      <c r="B1" s="118" t="s">
        <v>1</v>
      </c>
      <c r="C1" s="119" t="s">
        <v>27</v>
      </c>
      <c r="D1" s="119" t="s">
        <v>698</v>
      </c>
      <c r="E1" s="120" t="s">
        <v>699</v>
      </c>
      <c r="F1" s="121" t="s">
        <v>700</v>
      </c>
      <c r="I1" s="122" t="s">
        <v>697</v>
      </c>
      <c r="J1" s="122" t="s">
        <v>1</v>
      </c>
      <c r="K1" s="123" t="s">
        <v>27</v>
      </c>
      <c r="L1" s="123" t="s">
        <v>698</v>
      </c>
      <c r="M1" s="123" t="s">
        <v>699</v>
      </c>
      <c r="N1" s="124" t="s">
        <v>700</v>
      </c>
    </row>
    <row r="2" spans="1:14" ht="14.25" customHeight="1">
      <c r="A2" s="125">
        <v>1</v>
      </c>
      <c r="B2" s="125" t="s">
        <v>236</v>
      </c>
      <c r="C2" s="126">
        <v>710.32</v>
      </c>
      <c r="D2" s="127">
        <v>485.61</v>
      </c>
      <c r="E2" s="128">
        <f t="shared" ref="E2:E11" si="0">D2/6</f>
        <v>80.935000000000002</v>
      </c>
      <c r="F2" s="129" t="e">
        <f>VLOOKUP(B2,'2025'!A23:AH259,37,0)</f>
        <v>#REF!</v>
      </c>
      <c r="I2" s="125">
        <v>4</v>
      </c>
      <c r="J2" s="125" t="s">
        <v>40</v>
      </c>
      <c r="K2" s="126">
        <v>988.80000000000018</v>
      </c>
      <c r="L2" s="127">
        <v>463.6</v>
      </c>
      <c r="M2" s="128">
        <v>77.266666666666666</v>
      </c>
      <c r="N2" s="129">
        <v>0.7782</v>
      </c>
    </row>
    <row r="3" spans="1:14" ht="14.25" customHeight="1">
      <c r="A3" s="130">
        <v>2</v>
      </c>
      <c r="B3" s="130" t="s">
        <v>213</v>
      </c>
      <c r="C3" s="126">
        <v>908.39999999999975</v>
      </c>
      <c r="D3" s="127">
        <v>469.80000000000007</v>
      </c>
      <c r="E3" s="128">
        <f t="shared" si="0"/>
        <v>78.300000000000011</v>
      </c>
      <c r="F3" s="129" t="e">
        <f>VLOOKUP(B3,'2025'!A22:AH258,37,0)</f>
        <v>#REF!</v>
      </c>
      <c r="I3" s="125">
        <v>5</v>
      </c>
      <c r="J3" s="125" t="s">
        <v>110</v>
      </c>
      <c r="K3" s="126">
        <v>682.65999999999985</v>
      </c>
      <c r="L3" s="127">
        <v>460.38000000000005</v>
      </c>
      <c r="M3" s="128">
        <v>76.73</v>
      </c>
      <c r="N3" s="129">
        <v>0.78300000000000003</v>
      </c>
    </row>
    <row r="4" spans="1:14" ht="14.25" customHeight="1">
      <c r="A4" s="125">
        <v>3</v>
      </c>
      <c r="B4" s="125" t="s">
        <v>229</v>
      </c>
      <c r="C4" s="126">
        <v>612.17000000000007</v>
      </c>
      <c r="D4" s="127">
        <v>468.15000000000003</v>
      </c>
      <c r="E4" s="128">
        <f t="shared" si="0"/>
        <v>78.025000000000006</v>
      </c>
      <c r="F4" s="129" t="e">
        <f>VLOOKUP(B4,'2025'!A21:AH257,37,0)</f>
        <v>#REF!</v>
      </c>
      <c r="I4" s="125">
        <v>6</v>
      </c>
      <c r="J4" s="125" t="s">
        <v>214</v>
      </c>
      <c r="K4" s="126">
        <v>511.26000000000005</v>
      </c>
      <c r="L4" s="127">
        <v>441.02</v>
      </c>
      <c r="M4" s="128">
        <v>73.50333333333333</v>
      </c>
      <c r="N4" s="129">
        <v>0.74739999999999995</v>
      </c>
    </row>
    <row r="5" spans="1:14" ht="14.25" customHeight="1">
      <c r="A5" s="125">
        <v>4</v>
      </c>
      <c r="B5" s="125" t="s">
        <v>40</v>
      </c>
      <c r="C5" s="126">
        <v>988.80000000000018</v>
      </c>
      <c r="D5" s="127">
        <v>463.6</v>
      </c>
      <c r="E5" s="128">
        <f t="shared" si="0"/>
        <v>77.266666666666666</v>
      </c>
      <c r="F5" s="129" t="e">
        <f>VLOOKUP(B5,'2025'!A1:AH256,37,0)</f>
        <v>#REF!</v>
      </c>
      <c r="I5" s="125">
        <v>7</v>
      </c>
      <c r="J5" s="125" t="s">
        <v>97</v>
      </c>
      <c r="K5" s="126">
        <v>434.67</v>
      </c>
      <c r="L5" s="127">
        <v>434.67</v>
      </c>
      <c r="M5" s="128">
        <v>72.445000000000007</v>
      </c>
      <c r="N5" s="129">
        <v>0.75660000000000005</v>
      </c>
    </row>
    <row r="6" spans="1:14" ht="14.25" customHeight="1">
      <c r="A6" s="130">
        <v>5</v>
      </c>
      <c r="B6" s="130" t="s">
        <v>110</v>
      </c>
      <c r="C6" s="126">
        <v>682.65999999999985</v>
      </c>
      <c r="D6" s="127">
        <v>460.38000000000005</v>
      </c>
      <c r="E6" s="128">
        <f t="shared" si="0"/>
        <v>76.73</v>
      </c>
      <c r="F6" s="129" t="e">
        <f>VLOOKUP(B6,'2025'!A19:AH255,37,0)</f>
        <v>#REF!</v>
      </c>
      <c r="I6" s="125">
        <v>8</v>
      </c>
      <c r="J6" s="125" t="s">
        <v>131</v>
      </c>
      <c r="K6" s="126">
        <v>703.41000000000008</v>
      </c>
      <c r="L6" s="127">
        <v>432.61999999999995</v>
      </c>
      <c r="M6" s="128">
        <v>72.103333333333325</v>
      </c>
      <c r="N6" s="129">
        <v>0.73909999999999998</v>
      </c>
    </row>
    <row r="7" spans="1:14" ht="14.25" customHeight="1">
      <c r="A7" s="125">
        <v>6</v>
      </c>
      <c r="B7" s="125" t="s">
        <v>214</v>
      </c>
      <c r="C7" s="126">
        <v>511.26000000000005</v>
      </c>
      <c r="D7" s="127">
        <v>441.02</v>
      </c>
      <c r="E7" s="128">
        <f t="shared" si="0"/>
        <v>73.50333333333333</v>
      </c>
      <c r="F7" s="129" t="e">
        <f>VLOOKUP(B7,'2025'!A18:AH254,37,0)</f>
        <v>#REF!</v>
      </c>
      <c r="I7" s="125">
        <v>9</v>
      </c>
      <c r="J7" s="125" t="s">
        <v>139</v>
      </c>
      <c r="K7" s="126">
        <v>427.10000000000008</v>
      </c>
      <c r="L7" s="127">
        <v>427.09999999999997</v>
      </c>
      <c r="M7" s="128">
        <v>71.183333333333323</v>
      </c>
      <c r="N7" s="129">
        <v>0.77810000000000001</v>
      </c>
    </row>
    <row r="8" spans="1:14" ht="14.25" customHeight="1">
      <c r="A8" s="125">
        <v>7</v>
      </c>
      <c r="B8" s="125" t="s">
        <v>97</v>
      </c>
      <c r="C8" s="126">
        <v>434.67</v>
      </c>
      <c r="D8" s="127">
        <v>434.67</v>
      </c>
      <c r="E8" s="128">
        <f t="shared" si="0"/>
        <v>72.445000000000007</v>
      </c>
      <c r="F8" s="129" t="e">
        <f>VLOOKUP(B8,'2025'!A17:AH253,37,0)</f>
        <v>#REF!</v>
      </c>
      <c r="I8" s="125">
        <v>10</v>
      </c>
      <c r="J8" s="125" t="s">
        <v>230</v>
      </c>
      <c r="K8" s="126">
        <v>630.67999999999995</v>
      </c>
      <c r="L8" s="127">
        <v>426.34000000000003</v>
      </c>
      <c r="M8" s="128">
        <v>71.056666666666672</v>
      </c>
      <c r="N8" s="129">
        <v>0.72740000000000005</v>
      </c>
    </row>
    <row r="9" spans="1:14" ht="14.25" customHeight="1">
      <c r="A9" s="125">
        <v>8</v>
      </c>
      <c r="B9" s="125" t="s">
        <v>131</v>
      </c>
      <c r="C9" s="126">
        <v>703.41000000000008</v>
      </c>
      <c r="D9" s="127">
        <v>432.61999999999995</v>
      </c>
      <c r="E9" s="128">
        <f t="shared" si="0"/>
        <v>72.103333333333325</v>
      </c>
      <c r="F9" s="129" t="e">
        <f>VLOOKUP(B9,'2025'!A16:AH252,37,0)</f>
        <v>#REF!</v>
      </c>
    </row>
    <row r="10" spans="1:14" ht="14.25" customHeight="1">
      <c r="A10" s="130">
        <v>9</v>
      </c>
      <c r="B10" s="130" t="s">
        <v>139</v>
      </c>
      <c r="C10" s="126">
        <v>427.10000000000008</v>
      </c>
      <c r="D10" s="127">
        <v>427.09999999999997</v>
      </c>
      <c r="E10" s="128">
        <f t="shared" si="0"/>
        <v>71.183333333333323</v>
      </c>
      <c r="F10" s="129" t="e">
        <f>VLOOKUP(B10,'2025'!A15:AH251,37,0)</f>
        <v>#REF!</v>
      </c>
    </row>
    <row r="11" spans="1:14" ht="14.25" customHeight="1">
      <c r="A11" s="125">
        <v>10</v>
      </c>
      <c r="B11" s="125" t="s">
        <v>230</v>
      </c>
      <c r="C11" s="126">
        <v>630.67999999999995</v>
      </c>
      <c r="D11" s="127">
        <v>426.34000000000003</v>
      </c>
      <c r="E11" s="128">
        <f t="shared" si="0"/>
        <v>71.056666666666672</v>
      </c>
      <c r="F11" s="129" t="e">
        <f>VLOOKUP(B11,'2025'!A14:AH250,37,0)</f>
        <v>#REF!</v>
      </c>
      <c r="I11" s="122" t="s">
        <v>697</v>
      </c>
      <c r="J11" s="122" t="s">
        <v>1</v>
      </c>
      <c r="K11" s="123" t="s">
        <v>27</v>
      </c>
      <c r="L11" s="123" t="s">
        <v>698</v>
      </c>
      <c r="M11" s="123" t="s">
        <v>699</v>
      </c>
      <c r="N11" s="124" t="s">
        <v>700</v>
      </c>
    </row>
    <row r="12" spans="1:14" ht="14.25" customHeight="1">
      <c r="I12" s="131">
        <v>3</v>
      </c>
      <c r="J12" s="131" t="s">
        <v>229</v>
      </c>
      <c r="K12" s="132">
        <v>612.17000000000007</v>
      </c>
      <c r="L12" s="133">
        <v>468.15000000000003</v>
      </c>
      <c r="M12" s="134">
        <f>L12/6</f>
        <v>78.025000000000006</v>
      </c>
      <c r="N12" s="135">
        <v>0.79579999999999995</v>
      </c>
    </row>
    <row r="13" spans="1:14" ht="14.25" customHeight="1">
      <c r="I13" s="125">
        <v>4</v>
      </c>
      <c r="J13" s="125" t="s">
        <v>40</v>
      </c>
      <c r="K13" s="126">
        <v>988.80000000000018</v>
      </c>
      <c r="L13" s="127">
        <v>463.6</v>
      </c>
      <c r="M13" s="128">
        <v>77.266666666666666</v>
      </c>
      <c r="N13" s="129">
        <v>0.7782</v>
      </c>
    </row>
    <row r="14" spans="1:14" ht="14.25" customHeight="1">
      <c r="I14" s="125">
        <v>5</v>
      </c>
      <c r="J14" s="125" t="s">
        <v>110</v>
      </c>
      <c r="K14" s="126">
        <v>682.65999999999985</v>
      </c>
      <c r="L14" s="127">
        <v>460.38000000000005</v>
      </c>
      <c r="M14" s="128">
        <v>76.73</v>
      </c>
      <c r="N14" s="129">
        <v>0.78300000000000003</v>
      </c>
    </row>
    <row r="15" spans="1:14" ht="14.25" customHeight="1">
      <c r="I15" s="125">
        <v>6</v>
      </c>
      <c r="J15" s="125" t="s">
        <v>214</v>
      </c>
      <c r="K15" s="126">
        <v>511.26000000000005</v>
      </c>
      <c r="L15" s="127">
        <v>441.02</v>
      </c>
      <c r="M15" s="128">
        <v>73.50333333333333</v>
      </c>
      <c r="N15" s="129">
        <v>0.74739999999999995</v>
      </c>
    </row>
    <row r="16" spans="1:14" ht="14.25" customHeight="1">
      <c r="I16" s="125">
        <v>7</v>
      </c>
      <c r="J16" s="125" t="s">
        <v>97</v>
      </c>
      <c r="K16" s="126">
        <v>434.67</v>
      </c>
      <c r="L16" s="127">
        <v>434.67</v>
      </c>
      <c r="M16" s="128">
        <v>72.445000000000007</v>
      </c>
      <c r="N16" s="129">
        <v>0.75660000000000005</v>
      </c>
    </row>
    <row r="17" spans="9:14" ht="14.25" customHeight="1">
      <c r="I17" s="125">
        <v>8</v>
      </c>
      <c r="J17" s="125" t="s">
        <v>131</v>
      </c>
      <c r="K17" s="126">
        <v>703.41000000000008</v>
      </c>
      <c r="L17" s="127">
        <v>432.61999999999995</v>
      </c>
      <c r="M17" s="128">
        <v>72.103333333333325</v>
      </c>
      <c r="N17" s="129">
        <v>0.73909999999999998</v>
      </c>
    </row>
    <row r="18" spans="9:14" ht="14.25" customHeight="1">
      <c r="I18" s="125">
        <v>9</v>
      </c>
      <c r="J18" s="125" t="s">
        <v>139</v>
      </c>
      <c r="K18" s="126">
        <v>427.10000000000008</v>
      </c>
      <c r="L18" s="127">
        <v>427.09999999999997</v>
      </c>
      <c r="M18" s="128">
        <v>71.183333333333323</v>
      </c>
      <c r="N18" s="129">
        <v>0.77810000000000001</v>
      </c>
    </row>
    <row r="19" spans="9:14" ht="14.25" customHeight="1">
      <c r="I19" s="125">
        <v>10</v>
      </c>
      <c r="J19" s="125" t="s">
        <v>230</v>
      </c>
      <c r="K19" s="126">
        <v>630.67999999999995</v>
      </c>
      <c r="L19" s="127">
        <v>426.34000000000003</v>
      </c>
      <c r="M19" s="128">
        <v>71.056666666666672</v>
      </c>
      <c r="N19" s="129">
        <v>0.72740000000000005</v>
      </c>
    </row>
    <row r="20" spans="9:14" ht="14.25" customHeight="1"/>
    <row r="21" spans="9:14" ht="14.25" customHeight="1">
      <c r="I21" s="122" t="s">
        <v>697</v>
      </c>
      <c r="J21" s="122" t="s">
        <v>1</v>
      </c>
      <c r="K21" s="123" t="s">
        <v>27</v>
      </c>
      <c r="L21" s="123" t="s">
        <v>698</v>
      </c>
      <c r="M21" s="123" t="s">
        <v>699</v>
      </c>
      <c r="N21" s="124" t="s">
        <v>700</v>
      </c>
    </row>
    <row r="22" spans="9:14" ht="14.25" customHeight="1">
      <c r="I22" s="136">
        <v>2</v>
      </c>
      <c r="J22" s="136" t="s">
        <v>213</v>
      </c>
      <c r="K22" s="137">
        <v>908.39999999999975</v>
      </c>
      <c r="L22" s="138">
        <v>469.80000000000007</v>
      </c>
      <c r="M22" s="139">
        <f>L22/6</f>
        <v>78.300000000000011</v>
      </c>
      <c r="N22" s="140">
        <v>0.79820000000000002</v>
      </c>
    </row>
    <row r="23" spans="9:14" ht="14.25" customHeight="1">
      <c r="I23" s="131">
        <v>3</v>
      </c>
      <c r="J23" s="131" t="s">
        <v>229</v>
      </c>
      <c r="K23" s="132">
        <v>612.17000000000007</v>
      </c>
      <c r="L23" s="133">
        <v>468.15000000000003</v>
      </c>
      <c r="M23" s="134">
        <v>78.025000000000006</v>
      </c>
      <c r="N23" s="135">
        <v>0.79579999999999995</v>
      </c>
    </row>
    <row r="24" spans="9:14" ht="14.25" customHeight="1">
      <c r="I24" s="125">
        <v>4</v>
      </c>
      <c r="J24" s="125" t="s">
        <v>40</v>
      </c>
      <c r="K24" s="126">
        <v>988.80000000000018</v>
      </c>
      <c r="L24" s="127">
        <v>463.6</v>
      </c>
      <c r="M24" s="128">
        <v>77.266666666666666</v>
      </c>
      <c r="N24" s="129">
        <v>0.7782</v>
      </c>
    </row>
    <row r="25" spans="9:14" ht="14.25" customHeight="1">
      <c r="I25" s="125">
        <v>5</v>
      </c>
      <c r="J25" s="125" t="s">
        <v>110</v>
      </c>
      <c r="K25" s="126">
        <v>682.65999999999985</v>
      </c>
      <c r="L25" s="127">
        <v>460.38000000000005</v>
      </c>
      <c r="M25" s="128">
        <v>76.73</v>
      </c>
      <c r="N25" s="129">
        <v>0.78300000000000003</v>
      </c>
    </row>
    <row r="26" spans="9:14" ht="14.25" customHeight="1">
      <c r="I26" s="125">
        <v>6</v>
      </c>
      <c r="J26" s="125" t="s">
        <v>214</v>
      </c>
      <c r="K26" s="126">
        <v>511.26000000000005</v>
      </c>
      <c r="L26" s="127">
        <v>441.02</v>
      </c>
      <c r="M26" s="128">
        <v>73.50333333333333</v>
      </c>
      <c r="N26" s="129">
        <v>0.74739999999999995</v>
      </c>
    </row>
    <row r="27" spans="9:14" ht="14.25" customHeight="1">
      <c r="I27" s="125">
        <v>7</v>
      </c>
      <c r="J27" s="125" t="s">
        <v>97</v>
      </c>
      <c r="K27" s="126">
        <v>434.67</v>
      </c>
      <c r="L27" s="127">
        <v>434.67</v>
      </c>
      <c r="M27" s="128">
        <v>72.445000000000007</v>
      </c>
      <c r="N27" s="129">
        <v>0.75660000000000005</v>
      </c>
    </row>
    <row r="28" spans="9:14" ht="14.25" customHeight="1">
      <c r="I28" s="125">
        <v>8</v>
      </c>
      <c r="J28" s="125" t="s">
        <v>131</v>
      </c>
      <c r="K28" s="126">
        <v>703.41000000000008</v>
      </c>
      <c r="L28" s="127">
        <v>432.61999999999995</v>
      </c>
      <c r="M28" s="128">
        <v>72.103333333333325</v>
      </c>
      <c r="N28" s="129">
        <v>0.73909999999999998</v>
      </c>
    </row>
    <row r="29" spans="9:14" ht="14.25" customHeight="1">
      <c r="I29" s="125">
        <v>9</v>
      </c>
      <c r="J29" s="125" t="s">
        <v>139</v>
      </c>
      <c r="K29" s="126">
        <v>427.10000000000008</v>
      </c>
      <c r="L29" s="127">
        <v>427.09999999999997</v>
      </c>
      <c r="M29" s="128">
        <v>71.183333333333323</v>
      </c>
      <c r="N29" s="129">
        <v>0.77810000000000001</v>
      </c>
    </row>
    <row r="30" spans="9:14" ht="14.25" customHeight="1">
      <c r="I30" s="125">
        <v>10</v>
      </c>
      <c r="J30" s="125" t="s">
        <v>230</v>
      </c>
      <c r="K30" s="126">
        <v>630.67999999999995</v>
      </c>
      <c r="L30" s="127">
        <v>426.34000000000003</v>
      </c>
      <c r="M30" s="128">
        <v>71.056666666666672</v>
      </c>
      <c r="N30" s="129">
        <v>0.72740000000000005</v>
      </c>
    </row>
    <row r="31" spans="9:14" ht="14.25" customHeight="1"/>
    <row r="32" spans="9:14" ht="14.25" customHeight="1">
      <c r="I32" s="122" t="s">
        <v>697</v>
      </c>
      <c r="J32" s="122" t="s">
        <v>1</v>
      </c>
      <c r="K32" s="123" t="s">
        <v>27</v>
      </c>
      <c r="L32" s="123" t="s">
        <v>698</v>
      </c>
      <c r="M32" s="123" t="s">
        <v>699</v>
      </c>
      <c r="N32" s="124" t="s">
        <v>700</v>
      </c>
    </row>
    <row r="33" spans="9:14" ht="14.25" customHeight="1">
      <c r="I33" s="141">
        <v>1</v>
      </c>
      <c r="J33" s="141" t="s">
        <v>236</v>
      </c>
      <c r="K33" s="142">
        <v>710.32</v>
      </c>
      <c r="L33" s="143">
        <v>485.61</v>
      </c>
      <c r="M33" s="144">
        <v>80.935000000000002</v>
      </c>
      <c r="N33" s="145">
        <v>0.81940000000000002</v>
      </c>
    </row>
    <row r="34" spans="9:14" ht="14.25" customHeight="1">
      <c r="I34" s="136">
        <v>2</v>
      </c>
      <c r="J34" s="136" t="s">
        <v>213</v>
      </c>
      <c r="K34" s="137">
        <v>908.39999999999975</v>
      </c>
      <c r="L34" s="138">
        <v>469.80000000000007</v>
      </c>
      <c r="M34" s="139">
        <v>78.300000000000011</v>
      </c>
      <c r="N34" s="140">
        <v>0.79820000000000002</v>
      </c>
    </row>
    <row r="35" spans="9:14" ht="14.25" customHeight="1">
      <c r="I35" s="131">
        <v>3</v>
      </c>
      <c r="J35" s="131" t="s">
        <v>229</v>
      </c>
      <c r="K35" s="132">
        <v>612.17000000000007</v>
      </c>
      <c r="L35" s="133">
        <v>468.15000000000003</v>
      </c>
      <c r="M35" s="134">
        <v>78.025000000000006</v>
      </c>
      <c r="N35" s="135">
        <v>0.79579999999999995</v>
      </c>
    </row>
    <row r="36" spans="9:14" ht="14.25" customHeight="1">
      <c r="I36" s="125">
        <v>4</v>
      </c>
      <c r="J36" s="125" t="s">
        <v>40</v>
      </c>
      <c r="K36" s="126">
        <v>988.80000000000018</v>
      </c>
      <c r="L36" s="127">
        <v>463.6</v>
      </c>
      <c r="M36" s="128">
        <v>77.266666666666666</v>
      </c>
      <c r="N36" s="129">
        <v>0.7782</v>
      </c>
    </row>
    <row r="37" spans="9:14" ht="14.25" customHeight="1">
      <c r="I37" s="125">
        <v>5</v>
      </c>
      <c r="J37" s="125" t="s">
        <v>110</v>
      </c>
      <c r="K37" s="126">
        <v>682.65999999999985</v>
      </c>
      <c r="L37" s="127">
        <v>460.38000000000005</v>
      </c>
      <c r="M37" s="128">
        <v>76.73</v>
      </c>
      <c r="N37" s="129">
        <v>0.78300000000000003</v>
      </c>
    </row>
    <row r="38" spans="9:14" ht="14.25" customHeight="1">
      <c r="I38" s="125">
        <v>6</v>
      </c>
      <c r="J38" s="125" t="s">
        <v>214</v>
      </c>
      <c r="K38" s="126">
        <v>511.26000000000005</v>
      </c>
      <c r="L38" s="127">
        <v>441.02</v>
      </c>
      <c r="M38" s="128">
        <v>73.50333333333333</v>
      </c>
      <c r="N38" s="129">
        <v>0.74739999999999995</v>
      </c>
    </row>
    <row r="39" spans="9:14" ht="14.25" customHeight="1">
      <c r="I39" s="125">
        <v>7</v>
      </c>
      <c r="J39" s="125" t="s">
        <v>97</v>
      </c>
      <c r="K39" s="126">
        <v>434.67</v>
      </c>
      <c r="L39" s="127">
        <v>434.67</v>
      </c>
      <c r="M39" s="128">
        <v>72.445000000000007</v>
      </c>
      <c r="N39" s="129">
        <v>0.75660000000000005</v>
      </c>
    </row>
    <row r="40" spans="9:14" ht="14.25" customHeight="1">
      <c r="I40" s="125">
        <v>8</v>
      </c>
      <c r="J40" s="125" t="s">
        <v>131</v>
      </c>
      <c r="K40" s="126">
        <v>703.41000000000008</v>
      </c>
      <c r="L40" s="127">
        <v>432.61999999999995</v>
      </c>
      <c r="M40" s="128">
        <v>72.103333333333325</v>
      </c>
      <c r="N40" s="129">
        <v>0.73909999999999998</v>
      </c>
    </row>
    <row r="41" spans="9:14" ht="14.25" customHeight="1">
      <c r="I41" s="125">
        <v>9</v>
      </c>
      <c r="J41" s="125" t="s">
        <v>139</v>
      </c>
      <c r="K41" s="126">
        <v>427.10000000000008</v>
      </c>
      <c r="L41" s="127">
        <v>427.09999999999997</v>
      </c>
      <c r="M41" s="128">
        <v>71.183333333333323</v>
      </c>
      <c r="N41" s="129">
        <v>0.77810000000000001</v>
      </c>
    </row>
    <row r="42" spans="9:14" ht="14.25" customHeight="1">
      <c r="I42" s="125">
        <v>10</v>
      </c>
      <c r="J42" s="125" t="s">
        <v>230</v>
      </c>
      <c r="K42" s="126">
        <v>630.67999999999995</v>
      </c>
      <c r="L42" s="127">
        <v>426.34000000000003</v>
      </c>
      <c r="M42" s="128">
        <v>71.056666666666672</v>
      </c>
      <c r="N42" s="129">
        <v>0.72740000000000005</v>
      </c>
    </row>
    <row r="43" spans="9:14" ht="14.25" customHeight="1"/>
    <row r="44" spans="9:14" ht="14.25" customHeight="1"/>
    <row r="45" spans="9:14" ht="14.25" customHeight="1"/>
    <row r="46" spans="9:14" ht="14.25" customHeight="1"/>
    <row r="47" spans="9:14" ht="14.25" customHeight="1"/>
    <row r="48" spans="9:1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C1:N100"/>
  <sheetViews>
    <sheetView workbookViewId="0"/>
  </sheetViews>
  <sheetFormatPr defaultColWidth="14.42578125" defaultRowHeight="15" customHeight="1"/>
  <cols>
    <col min="1" max="2" width="8.7109375" customWidth="1"/>
    <col min="3" max="3" width="22.140625" customWidth="1"/>
    <col min="4" max="6" width="8.7109375" customWidth="1"/>
    <col min="7" max="7" width="15.85546875" customWidth="1"/>
    <col min="8" max="8" width="8.7109375" customWidth="1"/>
    <col min="9" max="9" width="4" customWidth="1"/>
    <col min="10" max="10" width="22.140625" customWidth="1"/>
    <col min="11" max="11" width="6.85546875" customWidth="1"/>
    <col min="12" max="12" width="7.42578125" customWidth="1"/>
    <col min="13" max="13" width="7.140625" customWidth="1"/>
    <col min="14" max="14" width="16.140625" customWidth="1"/>
    <col min="15" max="26" width="8.7109375" customWidth="1"/>
  </cols>
  <sheetData>
    <row r="1" spans="3:14" ht="14.25" customHeight="1"/>
    <row r="2" spans="3:14" ht="14.25" customHeight="1"/>
    <row r="3" spans="3:14" ht="14.25" customHeight="1">
      <c r="C3" s="118" t="s">
        <v>1</v>
      </c>
      <c r="D3" s="119" t="s">
        <v>27</v>
      </c>
      <c r="E3" s="119" t="s">
        <v>698</v>
      </c>
      <c r="F3" s="120" t="s">
        <v>699</v>
      </c>
      <c r="G3" s="121" t="s">
        <v>700</v>
      </c>
      <c r="I3" s="122" t="s">
        <v>697</v>
      </c>
      <c r="J3" s="122" t="s">
        <v>1</v>
      </c>
      <c r="K3" s="123" t="s">
        <v>27</v>
      </c>
      <c r="L3" s="123" t="s">
        <v>698</v>
      </c>
      <c r="M3" s="123" t="s">
        <v>699</v>
      </c>
      <c r="N3" s="124" t="s">
        <v>700</v>
      </c>
    </row>
    <row r="4" spans="3:14" ht="14.25" customHeight="1">
      <c r="C4" s="125" t="s">
        <v>72</v>
      </c>
      <c r="D4" s="146">
        <v>857.77</v>
      </c>
      <c r="E4" s="147">
        <v>526.79</v>
      </c>
      <c r="F4" s="128">
        <f t="shared" ref="F4:F12" si="0">E4/6</f>
        <v>87.798333333333332</v>
      </c>
      <c r="G4" s="129" t="e">
        <f>VLOOKUP(C4,'2025'!A10:AH246,37,0)</f>
        <v>#REF!</v>
      </c>
      <c r="I4" s="125">
        <v>4</v>
      </c>
      <c r="J4" s="125" t="s">
        <v>701</v>
      </c>
      <c r="K4" s="125">
        <v>430.08</v>
      </c>
      <c r="L4" s="148">
        <v>430.08</v>
      </c>
      <c r="M4" s="129">
        <v>0.71679999999999999</v>
      </c>
      <c r="N4" s="129">
        <v>0.7429</v>
      </c>
    </row>
    <row r="5" spans="3:14" ht="14.25" customHeight="1">
      <c r="C5" s="125" t="s">
        <v>247</v>
      </c>
      <c r="D5" s="146">
        <v>783.39</v>
      </c>
      <c r="E5" s="147">
        <v>476.09999999999997</v>
      </c>
      <c r="F5" s="128">
        <f t="shared" si="0"/>
        <v>79.349999999999994</v>
      </c>
      <c r="G5" s="129" t="e">
        <f>VLOOKUP(C5,'2025'!A9:AH245,37,0)</f>
        <v>#REF!</v>
      </c>
      <c r="I5" s="125">
        <v>5</v>
      </c>
      <c r="J5" s="125" t="s">
        <v>71</v>
      </c>
      <c r="K5" s="125">
        <v>565.09</v>
      </c>
      <c r="L5" s="148">
        <v>428.64000000000004</v>
      </c>
      <c r="M5" s="129">
        <v>0.71440000000000003</v>
      </c>
      <c r="N5" s="129">
        <v>0.74080000000000001</v>
      </c>
    </row>
    <row r="6" spans="3:14" ht="14.25" customHeight="1">
      <c r="C6" s="125" t="s">
        <v>121</v>
      </c>
      <c r="D6" s="146">
        <v>435.52</v>
      </c>
      <c r="E6" s="147">
        <v>435.52</v>
      </c>
      <c r="F6" s="128">
        <f t="shared" si="0"/>
        <v>72.586666666666659</v>
      </c>
      <c r="G6" s="129" t="e">
        <f>VLOOKUP(C6,'2025'!A8:AH244,37,0)</f>
        <v>#REF!</v>
      </c>
      <c r="I6" s="125">
        <v>6</v>
      </c>
      <c r="J6" s="125" t="s">
        <v>191</v>
      </c>
      <c r="K6" s="125">
        <v>420.78999999999996</v>
      </c>
      <c r="L6" s="148">
        <v>420.79</v>
      </c>
      <c r="M6" s="129">
        <v>0.70130000000000003</v>
      </c>
      <c r="N6" s="129">
        <v>0.72809999999999997</v>
      </c>
    </row>
    <row r="7" spans="3:14" ht="14.25" customHeight="1">
      <c r="C7" s="125" t="s">
        <v>117</v>
      </c>
      <c r="D7" s="146">
        <v>430.08</v>
      </c>
      <c r="E7" s="147">
        <v>430.08</v>
      </c>
      <c r="F7" s="128">
        <f t="shared" si="0"/>
        <v>71.679999999999993</v>
      </c>
      <c r="G7" s="129" t="e">
        <f>VLOOKUP(C7,'2025'!A7:AH243,37,0)</f>
        <v>#REF!</v>
      </c>
      <c r="I7" s="125">
        <v>7</v>
      </c>
      <c r="J7" s="125" t="s">
        <v>267</v>
      </c>
      <c r="K7" s="125">
        <v>374.99</v>
      </c>
      <c r="L7" s="148">
        <v>374.99</v>
      </c>
      <c r="M7" s="129">
        <v>0.625</v>
      </c>
      <c r="N7" s="129">
        <v>0.65939999999999999</v>
      </c>
    </row>
    <row r="8" spans="3:14" ht="14.25" customHeight="1">
      <c r="C8" s="125" t="s">
        <v>71</v>
      </c>
      <c r="D8" s="146">
        <v>565.09</v>
      </c>
      <c r="E8" s="147">
        <v>428.64000000000004</v>
      </c>
      <c r="F8" s="128">
        <f t="shared" si="0"/>
        <v>71.440000000000012</v>
      </c>
      <c r="G8" s="129" t="e">
        <f>VLOOKUP(C8,'2025'!A6:AH242,37,0)</f>
        <v>#REF!</v>
      </c>
      <c r="I8" s="125">
        <v>8</v>
      </c>
      <c r="J8" s="125" t="s">
        <v>285</v>
      </c>
      <c r="K8" s="125">
        <v>414.49</v>
      </c>
      <c r="L8" s="148">
        <v>361.69</v>
      </c>
      <c r="M8" s="129">
        <v>0.6028</v>
      </c>
      <c r="N8" s="129">
        <v>0.62170000000000003</v>
      </c>
    </row>
    <row r="9" spans="3:14" ht="14.25" customHeight="1">
      <c r="C9" s="125" t="s">
        <v>191</v>
      </c>
      <c r="D9" s="146">
        <v>420.78999999999996</v>
      </c>
      <c r="E9" s="147">
        <v>420.79</v>
      </c>
      <c r="F9" s="128">
        <f t="shared" si="0"/>
        <v>70.131666666666675</v>
      </c>
      <c r="G9" s="129" t="e">
        <f>VLOOKUP(C9,'2025'!A5:AH241,37,0)</f>
        <v>#REF!</v>
      </c>
      <c r="I9" s="125">
        <v>9</v>
      </c>
      <c r="J9" s="125" t="s">
        <v>198</v>
      </c>
      <c r="K9" s="125">
        <v>335.76999999999992</v>
      </c>
      <c r="L9" s="148">
        <v>335.77</v>
      </c>
      <c r="M9" s="129">
        <v>0.55959999999999999</v>
      </c>
      <c r="N9" s="129">
        <v>0.59150000000000003</v>
      </c>
    </row>
    <row r="10" spans="3:14" ht="14.25" customHeight="1">
      <c r="C10" s="125" t="s">
        <v>267</v>
      </c>
      <c r="D10" s="146">
        <v>374.99</v>
      </c>
      <c r="E10" s="147">
        <v>374.99</v>
      </c>
      <c r="F10" s="128">
        <f t="shared" si="0"/>
        <v>62.498333333333335</v>
      </c>
      <c r="G10" s="129" t="e">
        <f>VLOOKUP(C10,'2025'!A4:AH240,37,0)</f>
        <v>#REF!</v>
      </c>
      <c r="I10" s="11" t="s">
        <v>702</v>
      </c>
      <c r="J10" s="11" t="s">
        <v>703</v>
      </c>
      <c r="K10" s="11" t="s">
        <v>704</v>
      </c>
      <c r="L10" s="149">
        <v>384.41999999999996</v>
      </c>
      <c r="M10" s="16">
        <v>0.76880000000000004</v>
      </c>
      <c r="N10" s="16">
        <v>0.81010000000000004</v>
      </c>
    </row>
    <row r="11" spans="3:14" ht="14.25" customHeight="1">
      <c r="C11" s="125" t="s">
        <v>285</v>
      </c>
      <c r="D11" s="146">
        <v>414.49</v>
      </c>
      <c r="E11" s="147">
        <v>361.69</v>
      </c>
      <c r="F11" s="128">
        <f t="shared" si="0"/>
        <v>60.281666666666666</v>
      </c>
      <c r="G11" s="129" t="e">
        <f>VLOOKUP(C11,'2025'!A3:AH239,37,0)</f>
        <v>#REF!</v>
      </c>
    </row>
    <row r="12" spans="3:14" ht="14.25" customHeight="1">
      <c r="C12" s="125" t="s">
        <v>198</v>
      </c>
      <c r="D12" s="146">
        <v>335.76999999999992</v>
      </c>
      <c r="E12" s="147">
        <v>335.77</v>
      </c>
      <c r="F12" s="128">
        <f t="shared" si="0"/>
        <v>55.961666666666666</v>
      </c>
      <c r="G12" s="129" t="e">
        <f>VLOOKUP(C12,'2025'!A3:AH238,37,0)</f>
        <v>#REF!</v>
      </c>
    </row>
    <row r="13" spans="3:14" ht="14.25" customHeight="1">
      <c r="C13" s="11" t="s">
        <v>703</v>
      </c>
      <c r="D13" s="11" t="s">
        <v>704</v>
      </c>
      <c r="E13" s="11">
        <v>384.41999999999996</v>
      </c>
      <c r="F13" s="150">
        <f>E13/5</f>
        <v>76.883999999999986</v>
      </c>
      <c r="G13" s="16" t="e">
        <f>VLOOKUP(C13,'2025'!A2:AH237,37,0)</f>
        <v>#REF!</v>
      </c>
      <c r="I13" s="122" t="s">
        <v>697</v>
      </c>
      <c r="J13" s="151" t="s">
        <v>1</v>
      </c>
      <c r="K13" s="152" t="s">
        <v>27</v>
      </c>
      <c r="L13" s="152" t="s">
        <v>698</v>
      </c>
      <c r="M13" s="152" t="s">
        <v>699</v>
      </c>
      <c r="N13" s="153" t="s">
        <v>700</v>
      </c>
    </row>
    <row r="14" spans="3:14" ht="14.25" customHeight="1">
      <c r="I14" s="154">
        <v>3</v>
      </c>
      <c r="J14" s="154" t="s">
        <v>121</v>
      </c>
      <c r="K14" s="154">
        <v>435.52</v>
      </c>
      <c r="L14" s="154">
        <v>435.52</v>
      </c>
      <c r="M14" s="155">
        <v>0.72589999999999999</v>
      </c>
      <c r="N14" s="155">
        <v>0.7601</v>
      </c>
    </row>
    <row r="15" spans="3:14" ht="14.25" customHeight="1">
      <c r="I15" s="125">
        <v>4</v>
      </c>
      <c r="J15" s="125" t="s">
        <v>701</v>
      </c>
      <c r="K15" s="125">
        <v>430.08</v>
      </c>
      <c r="L15" s="148">
        <v>430.08</v>
      </c>
      <c r="M15" s="129">
        <v>0.71679999999999999</v>
      </c>
      <c r="N15" s="129">
        <v>0.7429</v>
      </c>
    </row>
    <row r="16" spans="3:14" ht="14.25" customHeight="1">
      <c r="I16" s="125">
        <v>5</v>
      </c>
      <c r="J16" s="125" t="s">
        <v>71</v>
      </c>
      <c r="K16" s="125">
        <v>565.09</v>
      </c>
      <c r="L16" s="148">
        <v>428.64000000000004</v>
      </c>
      <c r="M16" s="129">
        <v>0.71440000000000003</v>
      </c>
      <c r="N16" s="129">
        <v>0.74080000000000001</v>
      </c>
    </row>
    <row r="17" spans="9:14" ht="14.25" customHeight="1">
      <c r="I17" s="125">
        <v>6</v>
      </c>
      <c r="J17" s="125" t="s">
        <v>191</v>
      </c>
      <c r="K17" s="125">
        <v>420.78999999999996</v>
      </c>
      <c r="L17" s="148">
        <v>420.79</v>
      </c>
      <c r="M17" s="129">
        <v>0.70130000000000003</v>
      </c>
      <c r="N17" s="129">
        <v>0.72809999999999997</v>
      </c>
    </row>
    <row r="18" spans="9:14" ht="14.25" customHeight="1">
      <c r="I18" s="125">
        <v>7</v>
      </c>
      <c r="J18" s="125" t="s">
        <v>267</v>
      </c>
      <c r="K18" s="125">
        <v>374.99</v>
      </c>
      <c r="L18" s="148">
        <v>374.99</v>
      </c>
      <c r="M18" s="129">
        <v>0.625</v>
      </c>
      <c r="N18" s="129">
        <v>0.65939999999999999</v>
      </c>
    </row>
    <row r="19" spans="9:14" ht="14.25" customHeight="1">
      <c r="I19" s="125">
        <v>8</v>
      </c>
      <c r="J19" s="125" t="s">
        <v>285</v>
      </c>
      <c r="K19" s="125">
        <v>414.49</v>
      </c>
      <c r="L19" s="148">
        <v>361.69</v>
      </c>
      <c r="M19" s="129">
        <v>0.6028</v>
      </c>
      <c r="N19" s="129">
        <v>0.62170000000000003</v>
      </c>
    </row>
    <row r="20" spans="9:14" ht="14.25" customHeight="1">
      <c r="I20" s="125">
        <v>9</v>
      </c>
      <c r="J20" s="125" t="s">
        <v>198</v>
      </c>
      <c r="K20" s="125">
        <v>335.76999999999992</v>
      </c>
      <c r="L20" s="148">
        <v>335.77</v>
      </c>
      <c r="M20" s="129">
        <v>0.55959999999999999</v>
      </c>
      <c r="N20" s="129">
        <v>0.59150000000000003</v>
      </c>
    </row>
    <row r="21" spans="9:14" ht="14.25" customHeight="1">
      <c r="I21" s="11" t="s">
        <v>702</v>
      </c>
      <c r="J21" s="11" t="s">
        <v>703</v>
      </c>
      <c r="K21" s="11" t="s">
        <v>704</v>
      </c>
      <c r="L21" s="149">
        <v>384.41999999999996</v>
      </c>
      <c r="M21" s="16">
        <v>0.76880000000000004</v>
      </c>
      <c r="N21" s="16">
        <v>0.81010000000000004</v>
      </c>
    </row>
    <row r="22" spans="9:14" ht="14.25" customHeight="1"/>
    <row r="23" spans="9:14" ht="14.25" customHeight="1">
      <c r="I23" s="122" t="s">
        <v>697</v>
      </c>
      <c r="J23" s="151" t="s">
        <v>1</v>
      </c>
      <c r="K23" s="152" t="s">
        <v>27</v>
      </c>
      <c r="L23" s="152" t="s">
        <v>698</v>
      </c>
      <c r="M23" s="152" t="s">
        <v>699</v>
      </c>
      <c r="N23" s="153" t="s">
        <v>700</v>
      </c>
    </row>
    <row r="24" spans="9:14" ht="14.25" customHeight="1">
      <c r="I24" s="156">
        <v>2</v>
      </c>
      <c r="J24" s="156" t="s">
        <v>247</v>
      </c>
      <c r="K24" s="156">
        <v>783.39</v>
      </c>
      <c r="L24" s="157">
        <v>476.09999999999997</v>
      </c>
      <c r="M24" s="140">
        <v>0.79349999999999998</v>
      </c>
      <c r="N24" s="140">
        <v>0.81</v>
      </c>
    </row>
    <row r="25" spans="9:14" ht="14.25" customHeight="1">
      <c r="I25" s="104">
        <v>3</v>
      </c>
      <c r="J25" s="104" t="s">
        <v>121</v>
      </c>
      <c r="K25" s="104">
        <v>435.52</v>
      </c>
      <c r="L25" s="154">
        <v>435.52</v>
      </c>
      <c r="M25" s="158">
        <v>0.72589999999999999</v>
      </c>
      <c r="N25" s="158">
        <v>0.7601</v>
      </c>
    </row>
    <row r="26" spans="9:14" ht="14.25" customHeight="1">
      <c r="I26" s="125">
        <v>4</v>
      </c>
      <c r="J26" s="125" t="s">
        <v>117</v>
      </c>
      <c r="K26" s="125">
        <v>430.08</v>
      </c>
      <c r="L26" s="148">
        <v>430.08</v>
      </c>
      <c r="M26" s="129">
        <v>0.71679999999999999</v>
      </c>
      <c r="N26" s="129">
        <v>0.7429</v>
      </c>
    </row>
    <row r="27" spans="9:14" ht="14.25" customHeight="1">
      <c r="I27" s="125">
        <v>5</v>
      </c>
      <c r="J27" s="125" t="s">
        <v>71</v>
      </c>
      <c r="K27" s="125">
        <v>565.09</v>
      </c>
      <c r="L27" s="148">
        <v>428.64000000000004</v>
      </c>
      <c r="M27" s="129">
        <v>0.71440000000000003</v>
      </c>
      <c r="N27" s="129">
        <v>0.74080000000000001</v>
      </c>
    </row>
    <row r="28" spans="9:14" ht="14.25" customHeight="1">
      <c r="I28" s="125">
        <v>6</v>
      </c>
      <c r="J28" s="125" t="s">
        <v>191</v>
      </c>
      <c r="K28" s="125">
        <v>420.78999999999996</v>
      </c>
      <c r="L28" s="148">
        <v>420.79</v>
      </c>
      <c r="M28" s="129">
        <v>0.70130000000000003</v>
      </c>
      <c r="N28" s="129">
        <v>0.72809999999999997</v>
      </c>
    </row>
    <row r="29" spans="9:14" ht="14.25" customHeight="1">
      <c r="I29" s="125">
        <v>7</v>
      </c>
      <c r="J29" s="125" t="s">
        <v>267</v>
      </c>
      <c r="K29" s="125">
        <v>374.99</v>
      </c>
      <c r="L29" s="148">
        <v>374.99</v>
      </c>
      <c r="M29" s="129">
        <v>0.625</v>
      </c>
      <c r="N29" s="129">
        <v>0.65939999999999999</v>
      </c>
    </row>
    <row r="30" spans="9:14" ht="14.25" customHeight="1">
      <c r="I30" s="125">
        <v>8</v>
      </c>
      <c r="J30" s="125" t="s">
        <v>285</v>
      </c>
      <c r="K30" s="125">
        <v>414.49</v>
      </c>
      <c r="L30" s="148">
        <v>361.69</v>
      </c>
      <c r="M30" s="129">
        <v>0.6028</v>
      </c>
      <c r="N30" s="129">
        <v>0.62170000000000003</v>
      </c>
    </row>
    <row r="31" spans="9:14" ht="14.25" customHeight="1">
      <c r="I31" s="125">
        <v>9</v>
      </c>
      <c r="J31" s="125" t="s">
        <v>198</v>
      </c>
      <c r="K31" s="125">
        <v>335.76999999999992</v>
      </c>
      <c r="L31" s="148">
        <v>335.77</v>
      </c>
      <c r="M31" s="129">
        <v>0.55959999999999999</v>
      </c>
      <c r="N31" s="129">
        <v>0.59150000000000003</v>
      </c>
    </row>
    <row r="32" spans="9:14" ht="14.25" customHeight="1">
      <c r="I32" s="11" t="s">
        <v>702</v>
      </c>
      <c r="J32" s="11" t="s">
        <v>703</v>
      </c>
      <c r="K32" s="11" t="s">
        <v>704</v>
      </c>
      <c r="L32" s="149">
        <v>384.41999999999996</v>
      </c>
      <c r="M32" s="16">
        <v>0.76880000000000004</v>
      </c>
      <c r="N32" s="16">
        <v>0.81010000000000004</v>
      </c>
    </row>
    <row r="33" spans="9:14" ht="14.25" customHeight="1"/>
    <row r="34" spans="9:14" ht="14.25" customHeight="1">
      <c r="I34" s="122" t="s">
        <v>697</v>
      </c>
      <c r="J34" s="151" t="s">
        <v>1</v>
      </c>
      <c r="K34" s="152" t="s">
        <v>27</v>
      </c>
      <c r="L34" s="152" t="s">
        <v>698</v>
      </c>
      <c r="M34" s="152" t="s">
        <v>699</v>
      </c>
      <c r="N34" s="153" t="s">
        <v>700</v>
      </c>
    </row>
    <row r="35" spans="9:14" ht="14.25" customHeight="1">
      <c r="I35" s="159">
        <v>1</v>
      </c>
      <c r="J35" s="159" t="s">
        <v>72</v>
      </c>
      <c r="K35" s="159">
        <v>857.77</v>
      </c>
      <c r="L35" s="160">
        <v>526.79</v>
      </c>
      <c r="M35" s="145">
        <v>0.878</v>
      </c>
      <c r="N35" s="145">
        <v>0.9042</v>
      </c>
    </row>
    <row r="36" spans="9:14" ht="14.25" customHeight="1">
      <c r="I36" s="156">
        <v>2</v>
      </c>
      <c r="J36" s="156" t="s">
        <v>247</v>
      </c>
      <c r="K36" s="156">
        <v>783.39</v>
      </c>
      <c r="L36" s="157">
        <v>476.09999999999997</v>
      </c>
      <c r="M36" s="140">
        <v>0.79349999999999998</v>
      </c>
      <c r="N36" s="140">
        <v>0.81</v>
      </c>
    </row>
    <row r="37" spans="9:14" ht="14.25" customHeight="1">
      <c r="I37" s="104">
        <v>3</v>
      </c>
      <c r="J37" s="104" t="s">
        <v>121</v>
      </c>
      <c r="K37" s="104">
        <v>435.52</v>
      </c>
      <c r="L37" s="154">
        <v>435.52</v>
      </c>
      <c r="M37" s="158">
        <v>0.72589999999999999</v>
      </c>
      <c r="N37" s="158">
        <v>0.7601</v>
      </c>
    </row>
    <row r="38" spans="9:14" ht="14.25" customHeight="1">
      <c r="I38" s="125">
        <v>4</v>
      </c>
      <c r="J38" s="125" t="s">
        <v>117</v>
      </c>
      <c r="K38" s="125">
        <v>430.08</v>
      </c>
      <c r="L38" s="148">
        <v>430.08</v>
      </c>
      <c r="M38" s="129">
        <v>0.71679999999999999</v>
      </c>
      <c r="N38" s="129">
        <v>0.7429</v>
      </c>
    </row>
    <row r="39" spans="9:14" ht="14.25" customHeight="1">
      <c r="I39" s="125">
        <v>5</v>
      </c>
      <c r="J39" s="125" t="s">
        <v>71</v>
      </c>
      <c r="K39" s="125">
        <v>565.09</v>
      </c>
      <c r="L39" s="148">
        <v>428.64000000000004</v>
      </c>
      <c r="M39" s="129">
        <v>0.71440000000000003</v>
      </c>
      <c r="N39" s="129">
        <v>0.74080000000000001</v>
      </c>
    </row>
    <row r="40" spans="9:14" ht="14.25" customHeight="1">
      <c r="I40" s="125">
        <v>6</v>
      </c>
      <c r="J40" s="125" t="s">
        <v>191</v>
      </c>
      <c r="K40" s="125">
        <v>420.78999999999996</v>
      </c>
      <c r="L40" s="148">
        <v>420.79</v>
      </c>
      <c r="M40" s="129">
        <v>0.70130000000000003</v>
      </c>
      <c r="N40" s="129">
        <v>0.72809999999999997</v>
      </c>
    </row>
    <row r="41" spans="9:14" ht="14.25" customHeight="1">
      <c r="I41" s="125">
        <v>7</v>
      </c>
      <c r="J41" s="125" t="s">
        <v>267</v>
      </c>
      <c r="K41" s="125">
        <v>374.99</v>
      </c>
      <c r="L41" s="148">
        <v>374.99</v>
      </c>
      <c r="M41" s="129">
        <v>0.625</v>
      </c>
      <c r="N41" s="129">
        <v>0.65939999999999999</v>
      </c>
    </row>
    <row r="42" spans="9:14" ht="14.25" customHeight="1">
      <c r="I42" s="125">
        <v>8</v>
      </c>
      <c r="J42" s="125" t="s">
        <v>285</v>
      </c>
      <c r="K42" s="125">
        <v>414.49</v>
      </c>
      <c r="L42" s="148">
        <v>361.69</v>
      </c>
      <c r="M42" s="129">
        <v>0.6028</v>
      </c>
      <c r="N42" s="129">
        <v>0.62170000000000003</v>
      </c>
    </row>
    <row r="43" spans="9:14" ht="14.25" customHeight="1">
      <c r="I43" s="125">
        <v>9</v>
      </c>
      <c r="J43" s="125" t="s">
        <v>198</v>
      </c>
      <c r="K43" s="125">
        <v>335.76999999999992</v>
      </c>
      <c r="L43" s="148">
        <v>335.77</v>
      </c>
      <c r="M43" s="129">
        <v>0.55959999999999999</v>
      </c>
      <c r="N43" s="129">
        <v>0.59150000000000003</v>
      </c>
    </row>
    <row r="44" spans="9:14" ht="14.25" customHeight="1">
      <c r="I44" s="11" t="s">
        <v>702</v>
      </c>
      <c r="J44" s="161" t="s">
        <v>703</v>
      </c>
      <c r="K44" s="162" t="s">
        <v>704</v>
      </c>
      <c r="L44" s="162">
        <v>384.41999999999996</v>
      </c>
      <c r="M44" s="16">
        <v>0.76880000000000004</v>
      </c>
      <c r="N44" s="3">
        <v>0.81010000000000004</v>
      </c>
    </row>
    <row r="45" spans="9:14" ht="14.25" customHeight="1"/>
    <row r="46" spans="9:14" ht="14.25" customHeight="1"/>
    <row r="47" spans="9:14" ht="14.25" customHeight="1"/>
    <row r="48" spans="9:1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autoFilter ref="C3:G3" xr:uid="{00000000-0009-0000-0000-000019000000}">
    <sortState xmlns:xlrd2="http://schemas.microsoft.com/office/spreadsheetml/2017/richdata2" ref="C3:G3">
      <sortCondition descending="1" ref="E3"/>
    </sortState>
  </autoFilter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I100"/>
  <sheetViews>
    <sheetView workbookViewId="0"/>
  </sheetViews>
  <sheetFormatPr defaultColWidth="14.42578125" defaultRowHeight="15" customHeight="1"/>
  <cols>
    <col min="1" max="1" width="3.85546875" customWidth="1"/>
    <col min="2" max="2" width="4.85546875" customWidth="1"/>
    <col min="3" max="3" width="8.85546875" customWidth="1"/>
    <col min="4" max="4" width="6.85546875" customWidth="1"/>
    <col min="5" max="5" width="20.85546875" customWidth="1"/>
    <col min="6" max="6" width="11.85546875" customWidth="1"/>
    <col min="7" max="7" width="7.85546875" customWidth="1"/>
    <col min="8" max="26" width="8.7109375" customWidth="1"/>
  </cols>
  <sheetData>
    <row r="1" spans="3:9" ht="14.25" customHeight="1"/>
    <row r="2" spans="3:9" ht="14.25" customHeight="1"/>
    <row r="3" spans="3:9" ht="14.25" customHeight="1"/>
    <row r="4" spans="3:9" ht="14.25" customHeight="1"/>
    <row r="5" spans="3:9" ht="14.25" customHeight="1"/>
    <row r="6" spans="3:9" ht="14.25" customHeight="1"/>
    <row r="7" spans="3:9" ht="14.25" customHeight="1"/>
    <row r="8" spans="3:9" ht="14.25" customHeight="1"/>
    <row r="9" spans="3:9" ht="14.25" customHeight="1"/>
    <row r="10" spans="3:9" ht="14.25" customHeight="1"/>
    <row r="11" spans="3:9" ht="14.25" customHeight="1">
      <c r="C11" t="s">
        <v>290</v>
      </c>
      <c r="D11" t="s">
        <v>291</v>
      </c>
      <c r="E11" t="s">
        <v>213</v>
      </c>
      <c r="F11" t="s">
        <v>292</v>
      </c>
      <c r="G11" s="50">
        <v>6.5752314814814819E-2</v>
      </c>
      <c r="H11" s="17">
        <v>49</v>
      </c>
      <c r="I11" s="10">
        <v>0.70109999999999995</v>
      </c>
    </row>
    <row r="12" spans="3:9" ht="14.25" customHeight="1">
      <c r="C12" t="s">
        <v>293</v>
      </c>
      <c r="D12" t="s">
        <v>294</v>
      </c>
      <c r="E12" t="s">
        <v>72</v>
      </c>
      <c r="F12" t="s">
        <v>292</v>
      </c>
      <c r="G12" s="50">
        <v>6.9398148148148153E-2</v>
      </c>
      <c r="H12" s="4">
        <v>59</v>
      </c>
      <c r="I12" s="10">
        <v>0.83960000000000001</v>
      </c>
    </row>
    <row r="13" spans="3:9" ht="14.25" customHeight="1">
      <c r="C13" t="s">
        <v>295</v>
      </c>
      <c r="D13" t="s">
        <v>296</v>
      </c>
      <c r="E13" t="s">
        <v>232</v>
      </c>
      <c r="F13" t="s">
        <v>292</v>
      </c>
      <c r="G13" s="50">
        <v>7.1122685185185192E-2</v>
      </c>
      <c r="H13" s="17">
        <v>45</v>
      </c>
      <c r="I13" s="10">
        <v>0.627</v>
      </c>
    </row>
    <row r="14" spans="3:9" ht="14.25" customHeight="1"/>
    <row r="15" spans="3:9" ht="14.25" customHeight="1"/>
    <row r="16" spans="3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"/>
  <sheetViews>
    <sheetView workbookViewId="0"/>
  </sheetViews>
  <sheetFormatPr defaultColWidth="14.42578125" defaultRowHeight="15" customHeight="1"/>
  <cols>
    <col min="1" max="2" width="15.28515625" customWidth="1"/>
    <col min="3" max="3" width="7.85546875" customWidth="1"/>
    <col min="4" max="11" width="8.7109375" customWidth="1"/>
  </cols>
  <sheetData>
    <row r="1" spans="1:4" ht="14.25" customHeight="1">
      <c r="A1" t="s">
        <v>1</v>
      </c>
      <c r="B1" t="s">
        <v>3</v>
      </c>
      <c r="C1" t="s">
        <v>297</v>
      </c>
      <c r="D1" s="10" t="s">
        <v>288</v>
      </c>
    </row>
    <row r="2" spans="1:4" ht="14.25" customHeight="1">
      <c r="A2" t="s">
        <v>44</v>
      </c>
      <c r="B2">
        <v>47</v>
      </c>
      <c r="C2" s="50">
        <v>4.9039351851851855E-2</v>
      </c>
      <c r="D2" s="10">
        <v>0.46989999999999998</v>
      </c>
    </row>
    <row r="3" spans="1:4" ht="14.25" customHeight="1">
      <c r="A3" t="s">
        <v>46</v>
      </c>
      <c r="B3">
        <v>47</v>
      </c>
      <c r="C3" s="50">
        <v>3.681712962962963E-2</v>
      </c>
      <c r="D3" s="10">
        <v>0.62590000000000001</v>
      </c>
    </row>
    <row r="4" spans="1:4" ht="14.25" customHeight="1">
      <c r="A4" t="s">
        <v>63</v>
      </c>
      <c r="B4">
        <v>48</v>
      </c>
      <c r="C4" s="50">
        <v>4.7060185185185184E-2</v>
      </c>
      <c r="D4" s="10">
        <v>0.49509999999999998</v>
      </c>
    </row>
    <row r="5" spans="1:4" ht="14.25" customHeight="1">
      <c r="A5" t="s">
        <v>71</v>
      </c>
      <c r="B5">
        <v>55</v>
      </c>
      <c r="C5" s="50">
        <v>3.7083333333333336E-2</v>
      </c>
      <c r="D5" s="10">
        <v>0.68569999999999998</v>
      </c>
    </row>
    <row r="6" spans="1:4" ht="14.25" customHeight="1">
      <c r="A6" t="s">
        <v>83</v>
      </c>
      <c r="B6">
        <v>49</v>
      </c>
      <c r="C6" s="50">
        <v>5.1307870370370372E-2</v>
      </c>
      <c r="D6" s="10">
        <v>0.45929999999999999</v>
      </c>
    </row>
    <row r="7" spans="1:4" ht="14.25" customHeight="1">
      <c r="A7" t="s">
        <v>110</v>
      </c>
      <c r="B7">
        <v>38</v>
      </c>
      <c r="C7" s="50">
        <v>2.5381944444444443E-2</v>
      </c>
      <c r="D7" s="10">
        <v>0.7661</v>
      </c>
    </row>
    <row r="8" spans="1:4" ht="14.25" customHeight="1">
      <c r="A8" t="s">
        <v>125</v>
      </c>
      <c r="B8">
        <v>33</v>
      </c>
      <c r="C8" s="50">
        <v>2.8333333333333332E-2</v>
      </c>
      <c r="D8" s="10">
        <v>0.66579999999999995</v>
      </c>
    </row>
    <row r="9" spans="1:4" ht="14.25" customHeight="1">
      <c r="A9" t="s">
        <v>298</v>
      </c>
      <c r="B9">
        <v>49</v>
      </c>
      <c r="C9" s="50">
        <v>3.0925925925925926E-2</v>
      </c>
      <c r="D9" s="10">
        <v>0.68379999999999996</v>
      </c>
    </row>
    <row r="10" spans="1:4" ht="14.25" customHeight="1">
      <c r="A10" t="s">
        <v>135</v>
      </c>
      <c r="B10">
        <v>45</v>
      </c>
      <c r="C10" s="51">
        <v>4.1238425925925928E-2</v>
      </c>
      <c r="D10" s="10"/>
    </row>
    <row r="11" spans="1:4" ht="14.25" customHeight="1">
      <c r="A11" t="s">
        <v>143</v>
      </c>
      <c r="B11">
        <v>44</v>
      </c>
      <c r="C11" s="50">
        <v>3.4988425925925923E-2</v>
      </c>
      <c r="D11" s="10">
        <v>0.58120000000000005</v>
      </c>
    </row>
    <row r="12" spans="1:4" ht="14.25" customHeight="1">
      <c r="A12" t="s">
        <v>148</v>
      </c>
      <c r="B12">
        <v>55</v>
      </c>
      <c r="C12" s="50">
        <v>3.8136574074074073E-2</v>
      </c>
      <c r="D12" s="10">
        <v>0.66679999999999995</v>
      </c>
    </row>
    <row r="13" spans="1:4" ht="14.25" customHeight="1">
      <c r="A13" t="s">
        <v>157</v>
      </c>
      <c r="B13">
        <v>51</v>
      </c>
      <c r="C13" s="50">
        <v>3.1747685185185184E-2</v>
      </c>
      <c r="D13" s="10">
        <v>0.67700000000000005</v>
      </c>
    </row>
    <row r="14" spans="1:4" ht="14.25" customHeight="1">
      <c r="A14" t="s">
        <v>159</v>
      </c>
      <c r="B14">
        <v>50</v>
      </c>
      <c r="C14" s="50">
        <v>4.7268518518518515E-2</v>
      </c>
      <c r="D14" s="10">
        <v>0.50490000000000002</v>
      </c>
    </row>
    <row r="15" spans="1:4" ht="14.25" customHeight="1">
      <c r="A15" t="s">
        <v>162</v>
      </c>
      <c r="B15">
        <v>49</v>
      </c>
      <c r="C15" s="50">
        <v>4.5335648148148146E-2</v>
      </c>
      <c r="D15" s="10">
        <v>0.51980000000000004</v>
      </c>
    </row>
    <row r="16" spans="1:4" ht="14.25" customHeight="1">
      <c r="A16" t="s">
        <v>164</v>
      </c>
      <c r="B16">
        <v>49</v>
      </c>
      <c r="C16" s="50">
        <v>4.9027777777777781E-2</v>
      </c>
      <c r="D16" s="10">
        <v>0.48060000000000003</v>
      </c>
    </row>
    <row r="17" spans="1:4" ht="14.25" customHeight="1">
      <c r="A17" t="s">
        <v>185</v>
      </c>
      <c r="B17">
        <v>43</v>
      </c>
      <c r="C17" s="50">
        <v>2.8275462962962964E-2</v>
      </c>
      <c r="D17" s="10">
        <v>0.71389999999999998</v>
      </c>
    </row>
    <row r="18" spans="1:4" ht="14.25" customHeight="1">
      <c r="A18" t="s">
        <v>188</v>
      </c>
      <c r="B18">
        <v>53</v>
      </c>
      <c r="C18" s="51">
        <v>2.34375</v>
      </c>
      <c r="D18" s="10">
        <v>0.55910000000000004</v>
      </c>
    </row>
    <row r="19" spans="1:4" ht="14.25" customHeight="1">
      <c r="A19" t="s">
        <v>199</v>
      </c>
      <c r="B19">
        <v>40</v>
      </c>
      <c r="C19" s="50">
        <v>4.5173611111111109E-2</v>
      </c>
      <c r="D19" s="10">
        <v>0.43680000000000002</v>
      </c>
    </row>
    <row r="20" spans="1:4" ht="14.25" customHeight="1">
      <c r="A20" t="s">
        <v>207</v>
      </c>
      <c r="B20">
        <v>57</v>
      </c>
      <c r="C20" s="50">
        <v>3.6782407407407409E-2</v>
      </c>
      <c r="D20" s="10">
        <v>0.61419999999999997</v>
      </c>
    </row>
    <row r="21" spans="1:4" ht="14.25" customHeight="1">
      <c r="A21" t="s">
        <v>208</v>
      </c>
      <c r="B21">
        <v>71</v>
      </c>
      <c r="C21" s="50">
        <v>4.3900462962962961E-2</v>
      </c>
      <c r="D21" s="10">
        <v>0.58740000000000003</v>
      </c>
    </row>
    <row r="22" spans="1:4" ht="14.25" customHeight="1">
      <c r="A22" t="s">
        <v>226</v>
      </c>
      <c r="B22">
        <v>58</v>
      </c>
      <c r="C22" s="50">
        <v>4.2812500000000003E-2</v>
      </c>
      <c r="D22" s="10">
        <v>0.53200000000000003</v>
      </c>
    </row>
    <row r="23" spans="1:4" ht="14.25" customHeight="1">
      <c r="A23" t="s">
        <v>229</v>
      </c>
      <c r="B23">
        <v>66</v>
      </c>
      <c r="C23" s="50">
        <v>3.2268518518518516E-2</v>
      </c>
      <c r="D23" s="10">
        <v>0.75819999999999999</v>
      </c>
    </row>
    <row r="24" spans="1:4" ht="14.25" customHeight="1">
      <c r="A24" t="s">
        <v>233</v>
      </c>
      <c r="B24">
        <v>53</v>
      </c>
      <c r="C24" s="50">
        <v>4.2951388888888886E-2</v>
      </c>
      <c r="D24" s="10">
        <v>0.57689999999999997</v>
      </c>
    </row>
    <row r="25" spans="1:4" ht="14.25" customHeight="1">
      <c r="A25" t="s">
        <v>272</v>
      </c>
      <c r="B25">
        <v>63</v>
      </c>
      <c r="C25" s="50">
        <v>4.6643518518518522E-2</v>
      </c>
      <c r="D25" s="10">
        <v>0.60940000000000005</v>
      </c>
    </row>
    <row r="26" spans="1:4" ht="14.25" customHeight="1">
      <c r="D26" s="10"/>
    </row>
    <row r="27" spans="1:4" ht="14.25" customHeight="1">
      <c r="D27" s="10"/>
    </row>
    <row r="28" spans="1:4" ht="14.25" customHeight="1">
      <c r="D28" s="10"/>
    </row>
    <row r="29" spans="1:4" ht="14.25" customHeight="1">
      <c r="D29" s="10"/>
    </row>
    <row r="30" spans="1:4" ht="14.25" customHeight="1">
      <c r="D30" s="10"/>
    </row>
    <row r="31" spans="1:4" ht="14.25" customHeight="1">
      <c r="D31" s="10"/>
    </row>
    <row r="32" spans="1:4" ht="14.25" customHeight="1">
      <c r="D32" s="10"/>
    </row>
    <row r="33" spans="4:4" ht="14.25" customHeight="1">
      <c r="D33" s="10"/>
    </row>
    <row r="34" spans="4:4" ht="14.25" customHeight="1">
      <c r="D34" s="10"/>
    </row>
    <row r="35" spans="4:4" ht="14.25" customHeight="1">
      <c r="D35" s="10"/>
    </row>
    <row r="36" spans="4:4" ht="14.25" customHeight="1">
      <c r="D36" s="10"/>
    </row>
    <row r="37" spans="4:4" ht="14.25" customHeight="1">
      <c r="D37" s="10"/>
    </row>
    <row r="38" spans="4:4" ht="14.25" customHeight="1">
      <c r="D38" s="10"/>
    </row>
    <row r="39" spans="4:4" ht="14.25" customHeight="1">
      <c r="D39" s="10"/>
    </row>
    <row r="40" spans="4:4" ht="14.25" customHeight="1">
      <c r="D40" s="10"/>
    </row>
    <row r="41" spans="4:4" ht="14.25" customHeight="1">
      <c r="D41" s="10"/>
    </row>
    <row r="42" spans="4:4" ht="14.25" customHeight="1">
      <c r="D42" s="10"/>
    </row>
    <row r="43" spans="4:4" ht="14.25" customHeight="1">
      <c r="D43" s="10"/>
    </row>
    <row r="44" spans="4:4" ht="14.25" customHeight="1">
      <c r="D44" s="10"/>
    </row>
    <row r="45" spans="4:4" ht="14.25" customHeight="1">
      <c r="D45" s="10"/>
    </row>
    <row r="46" spans="4:4" ht="14.25" customHeight="1">
      <c r="D46" s="10"/>
    </row>
    <row r="47" spans="4:4" ht="14.25" customHeight="1">
      <c r="D47" s="10"/>
    </row>
    <row r="48" spans="4:4" ht="14.25" customHeight="1">
      <c r="D48" s="10"/>
    </row>
    <row r="49" spans="4:4" ht="14.25" customHeight="1">
      <c r="D49" s="10"/>
    </row>
    <row r="50" spans="4:4" ht="14.25" customHeight="1">
      <c r="D50" s="10"/>
    </row>
    <row r="51" spans="4:4" ht="14.25" customHeight="1">
      <c r="D51" s="10"/>
    </row>
    <row r="52" spans="4:4" ht="14.25" customHeight="1">
      <c r="D52" s="10"/>
    </row>
    <row r="53" spans="4:4" ht="14.25" customHeight="1">
      <c r="D53" s="10"/>
    </row>
    <row r="54" spans="4:4" ht="14.25" customHeight="1">
      <c r="D54" s="10"/>
    </row>
    <row r="55" spans="4:4" ht="14.25" customHeight="1">
      <c r="D55" s="10"/>
    </row>
    <row r="56" spans="4:4" ht="14.25" customHeight="1">
      <c r="D56" s="10"/>
    </row>
    <row r="57" spans="4:4" ht="14.25" customHeight="1">
      <c r="D57" s="10"/>
    </row>
    <row r="58" spans="4:4" ht="14.25" customHeight="1">
      <c r="D58" s="10"/>
    </row>
    <row r="59" spans="4:4" ht="14.25" customHeight="1">
      <c r="D59" s="10"/>
    </row>
    <row r="60" spans="4:4" ht="14.25" customHeight="1">
      <c r="D60" s="10"/>
    </row>
    <row r="61" spans="4:4" ht="14.25" customHeight="1">
      <c r="D61" s="10"/>
    </row>
    <row r="62" spans="4:4" ht="14.25" customHeight="1">
      <c r="D62" s="10"/>
    </row>
    <row r="63" spans="4:4" ht="14.25" customHeight="1">
      <c r="D63" s="10"/>
    </row>
    <row r="64" spans="4:4" ht="14.25" customHeight="1">
      <c r="D64" s="10"/>
    </row>
    <row r="65" spans="4:4" ht="14.25" customHeight="1">
      <c r="D65" s="10"/>
    </row>
    <row r="66" spans="4:4" ht="14.25" customHeight="1">
      <c r="D66" s="10"/>
    </row>
    <row r="67" spans="4:4" ht="14.25" customHeight="1">
      <c r="D67" s="10"/>
    </row>
    <row r="68" spans="4:4" ht="14.25" customHeight="1">
      <c r="D68" s="10"/>
    </row>
    <row r="69" spans="4:4" ht="14.25" customHeight="1">
      <c r="D69" s="10"/>
    </row>
    <row r="70" spans="4:4" ht="14.25" customHeight="1">
      <c r="D70" s="10"/>
    </row>
    <row r="71" spans="4:4" ht="14.25" customHeight="1">
      <c r="D71" s="10"/>
    </row>
    <row r="72" spans="4:4" ht="14.25" customHeight="1">
      <c r="D72" s="10"/>
    </row>
    <row r="73" spans="4:4" ht="14.25" customHeight="1">
      <c r="D73" s="10"/>
    </row>
    <row r="74" spans="4:4" ht="14.25" customHeight="1">
      <c r="D74" s="10"/>
    </row>
    <row r="75" spans="4:4" ht="14.25" customHeight="1">
      <c r="D75" s="10"/>
    </row>
    <row r="76" spans="4:4" ht="14.25" customHeight="1">
      <c r="D76" s="10"/>
    </row>
    <row r="77" spans="4:4" ht="14.25" customHeight="1">
      <c r="D77" s="10"/>
    </row>
    <row r="78" spans="4:4" ht="14.25" customHeight="1">
      <c r="D78" s="10"/>
    </row>
    <row r="79" spans="4:4" ht="14.25" customHeight="1">
      <c r="D79" s="10"/>
    </row>
    <row r="80" spans="4:4" ht="14.25" customHeight="1">
      <c r="D80" s="10"/>
    </row>
    <row r="81" spans="4:4" ht="14.25" customHeight="1">
      <c r="D81" s="10"/>
    </row>
    <row r="82" spans="4:4" ht="14.25" customHeight="1">
      <c r="D82" s="10"/>
    </row>
    <row r="83" spans="4:4" ht="14.25" customHeight="1">
      <c r="D83" s="10"/>
    </row>
    <row r="84" spans="4:4" ht="14.25" customHeight="1">
      <c r="D84" s="10"/>
    </row>
    <row r="85" spans="4:4" ht="14.25" customHeight="1">
      <c r="D85" s="10"/>
    </row>
    <row r="86" spans="4:4" ht="14.25" customHeight="1">
      <c r="D86" s="10"/>
    </row>
    <row r="87" spans="4:4" ht="14.25" customHeight="1">
      <c r="D87" s="10"/>
    </row>
    <row r="88" spans="4:4" ht="14.25" customHeight="1">
      <c r="D88" s="10"/>
    </row>
    <row r="89" spans="4:4" ht="14.25" customHeight="1">
      <c r="D89" s="10"/>
    </row>
    <row r="90" spans="4:4" ht="14.25" customHeight="1">
      <c r="D90" s="10"/>
    </row>
    <row r="91" spans="4:4" ht="14.25" customHeight="1">
      <c r="D91" s="10"/>
    </row>
    <row r="92" spans="4:4" ht="14.25" customHeight="1">
      <c r="D92" s="10"/>
    </row>
    <row r="93" spans="4:4" ht="14.25" customHeight="1">
      <c r="D93" s="10"/>
    </row>
    <row r="94" spans="4:4" ht="14.25" customHeight="1">
      <c r="D94" s="10"/>
    </row>
    <row r="95" spans="4:4" ht="14.25" customHeight="1">
      <c r="D95" s="10"/>
    </row>
    <row r="96" spans="4:4" ht="14.25" customHeight="1">
      <c r="D96" s="10"/>
    </row>
    <row r="97" spans="4:4" ht="14.25" customHeight="1">
      <c r="D97" s="10"/>
    </row>
    <row r="98" spans="4:4" ht="14.25" customHeight="1">
      <c r="D98" s="10"/>
    </row>
    <row r="99" spans="4:4" ht="14.25" customHeight="1">
      <c r="D99" s="10"/>
    </row>
    <row r="100" spans="4:4" ht="14.25" customHeight="1">
      <c r="D100" s="10"/>
    </row>
  </sheetData>
  <autoFilter ref="A1:D25" xr:uid="{00000000-0009-0000-0000-000004000000}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"/>
  <sheetViews>
    <sheetView workbookViewId="0"/>
  </sheetViews>
  <sheetFormatPr defaultColWidth="14.42578125" defaultRowHeight="15" customHeight="1"/>
  <cols>
    <col min="1" max="1" width="24.5703125" customWidth="1"/>
    <col min="2" max="2" width="7.7109375" customWidth="1"/>
    <col min="3" max="3" width="10.7109375" customWidth="1"/>
    <col min="4" max="4" width="20.85546875" customWidth="1"/>
    <col min="5" max="5" width="2.85546875" customWidth="1"/>
    <col min="6" max="6" width="7.85546875" customWidth="1"/>
    <col min="7" max="11" width="8.7109375" customWidth="1"/>
  </cols>
  <sheetData>
    <row r="1" spans="1:7" ht="14.25" customHeight="1">
      <c r="A1" t="s">
        <v>299</v>
      </c>
      <c r="B1" t="s">
        <v>300</v>
      </c>
      <c r="C1" t="s">
        <v>301</v>
      </c>
      <c r="D1" t="s">
        <v>302</v>
      </c>
      <c r="F1" t="s">
        <v>297</v>
      </c>
      <c r="G1" s="10"/>
    </row>
    <row r="2" spans="1:7" ht="14.25" customHeight="1">
      <c r="A2" t="s">
        <v>303</v>
      </c>
      <c r="B2" t="s">
        <v>304</v>
      </c>
      <c r="C2">
        <v>59</v>
      </c>
      <c r="D2" t="s">
        <v>292</v>
      </c>
      <c r="E2" t="s">
        <v>305</v>
      </c>
      <c r="F2" s="52">
        <v>0.86944444444444446</v>
      </c>
      <c r="G2" s="10">
        <v>0.9042</v>
      </c>
    </row>
    <row r="3" spans="1:7" ht="14.25" customHeight="1">
      <c r="A3" t="s">
        <v>306</v>
      </c>
      <c r="B3" t="s">
        <v>307</v>
      </c>
      <c r="C3">
        <v>33</v>
      </c>
      <c r="D3" t="s">
        <v>292</v>
      </c>
      <c r="F3" s="50">
        <v>1.2175925925925925E-2</v>
      </c>
      <c r="G3" s="10">
        <v>0.74429999999999996</v>
      </c>
    </row>
    <row r="4" spans="1:7" ht="14.25" customHeight="1">
      <c r="A4" t="s">
        <v>308</v>
      </c>
      <c r="B4" t="s">
        <v>304</v>
      </c>
      <c r="C4">
        <v>28</v>
      </c>
      <c r="D4" t="s">
        <v>292</v>
      </c>
      <c r="E4" t="s">
        <v>305</v>
      </c>
      <c r="F4" s="51">
        <v>1.7569444444444443E-2</v>
      </c>
      <c r="G4" s="10">
        <v>0.58499999999999996</v>
      </c>
    </row>
    <row r="5" spans="1:7" ht="14.25" customHeight="1">
      <c r="A5" t="s">
        <v>309</v>
      </c>
      <c r="B5" t="s">
        <v>307</v>
      </c>
      <c r="C5">
        <v>36</v>
      </c>
      <c r="D5" t="s">
        <v>292</v>
      </c>
      <c r="F5" s="52">
        <v>0.9770833333333333</v>
      </c>
      <c r="G5" s="10">
        <v>0.56569999999999998</v>
      </c>
    </row>
    <row r="6" spans="1:7" ht="14.25" customHeight="1">
      <c r="A6" t="s">
        <v>310</v>
      </c>
      <c r="B6" t="s">
        <v>304</v>
      </c>
      <c r="C6">
        <v>40</v>
      </c>
      <c r="D6" t="s">
        <v>292</v>
      </c>
      <c r="F6" s="51">
        <v>1.7418981481481483E-2</v>
      </c>
      <c r="G6" s="10">
        <v>0.61</v>
      </c>
    </row>
    <row r="7" spans="1:7" ht="14.25" customHeight="1">
      <c r="A7" t="s">
        <v>311</v>
      </c>
      <c r="B7" t="s">
        <v>307</v>
      </c>
      <c r="C7">
        <v>43</v>
      </c>
      <c r="D7" t="s">
        <v>292</v>
      </c>
      <c r="F7" s="52">
        <v>0.76458333333333328</v>
      </c>
      <c r="G7" s="10">
        <v>0.7611</v>
      </c>
    </row>
    <row r="8" spans="1:7" ht="14.25" customHeight="1">
      <c r="A8" t="s">
        <v>312</v>
      </c>
      <c r="B8" t="s">
        <v>307</v>
      </c>
      <c r="C8">
        <v>51</v>
      </c>
      <c r="D8" t="s">
        <v>292</v>
      </c>
      <c r="E8" t="s">
        <v>305</v>
      </c>
      <c r="F8" s="52">
        <v>0.8833333333333333</v>
      </c>
      <c r="G8" s="10">
        <v>0.70130000000000003</v>
      </c>
    </row>
    <row r="9" spans="1:7" ht="14.25" customHeight="1">
      <c r="A9" t="s">
        <v>313</v>
      </c>
      <c r="B9" t="s">
        <v>304</v>
      </c>
      <c r="C9">
        <v>54</v>
      </c>
      <c r="D9" t="s">
        <v>292</v>
      </c>
      <c r="F9" s="51">
        <v>1.6944444444444446E-2</v>
      </c>
      <c r="G9" s="10">
        <v>0.72270000000000001</v>
      </c>
    </row>
    <row r="10" spans="1:7" ht="14.25" customHeight="1">
      <c r="A10" t="s">
        <v>314</v>
      </c>
      <c r="B10" t="s">
        <v>307</v>
      </c>
      <c r="C10">
        <v>61</v>
      </c>
      <c r="D10" t="s">
        <v>292</v>
      </c>
      <c r="F10" s="52">
        <v>0.93194444444444446</v>
      </c>
      <c r="G10" s="10">
        <v>0.72350000000000003</v>
      </c>
    </row>
    <row r="11" spans="1:7" ht="14.25" customHeight="1">
      <c r="A11" t="s">
        <v>315</v>
      </c>
      <c r="B11" t="s">
        <v>316</v>
      </c>
      <c r="C11">
        <v>44</v>
      </c>
      <c r="D11" t="s">
        <v>292</v>
      </c>
      <c r="F11" s="50">
        <v>1.9988425925925927E-2</v>
      </c>
      <c r="G11" s="10">
        <v>0.54659999999999997</v>
      </c>
    </row>
    <row r="12" spans="1:7" ht="14.25" customHeight="1">
      <c r="A12" t="s">
        <v>317</v>
      </c>
      <c r="B12" t="s">
        <v>304</v>
      </c>
      <c r="C12">
        <v>49</v>
      </c>
      <c r="D12" t="s">
        <v>292</v>
      </c>
      <c r="F12" s="52">
        <v>0.8520833333333333</v>
      </c>
      <c r="G12" s="10">
        <v>0.81010000000000004</v>
      </c>
    </row>
    <row r="13" spans="1:7" ht="14.25" customHeight="1">
      <c r="A13" t="s">
        <v>318</v>
      </c>
      <c r="B13" t="s">
        <v>307</v>
      </c>
      <c r="C13">
        <v>71</v>
      </c>
      <c r="D13" t="s">
        <v>292</v>
      </c>
      <c r="F13" s="50">
        <v>2.0509259259259258E-2</v>
      </c>
      <c r="G13" s="10">
        <v>0.60440000000000005</v>
      </c>
    </row>
    <row r="14" spans="1:7" ht="14.25" customHeight="1">
      <c r="A14" t="s">
        <v>319</v>
      </c>
      <c r="B14" t="s">
        <v>307</v>
      </c>
      <c r="C14">
        <v>60</v>
      </c>
      <c r="D14" t="s">
        <v>292</v>
      </c>
      <c r="F14" s="52">
        <v>0.90763888888888888</v>
      </c>
      <c r="G14" s="10">
        <v>0.73599999999999999</v>
      </c>
    </row>
    <row r="15" spans="1:7" ht="14.25" customHeight="1">
      <c r="A15" t="s">
        <v>320</v>
      </c>
      <c r="B15" t="s">
        <v>307</v>
      </c>
      <c r="C15">
        <v>49</v>
      </c>
      <c r="D15" t="s">
        <v>292</v>
      </c>
      <c r="F15" s="52">
        <v>0.86805555555555558</v>
      </c>
      <c r="G15" s="10">
        <v>0.70240000000000002</v>
      </c>
    </row>
    <row r="16" spans="1:7" ht="14.25" customHeight="1">
      <c r="A16" t="s">
        <v>321</v>
      </c>
      <c r="B16" t="s">
        <v>307</v>
      </c>
      <c r="C16">
        <v>59</v>
      </c>
      <c r="D16" t="s">
        <v>292</v>
      </c>
      <c r="E16" t="s">
        <v>305</v>
      </c>
      <c r="F16" s="50">
        <v>1.9317129629629629E-2</v>
      </c>
      <c r="G16" s="10">
        <v>0.5716</v>
      </c>
    </row>
    <row r="17" spans="1:7" ht="14.25" customHeight="1">
      <c r="A17" t="s">
        <v>322</v>
      </c>
      <c r="B17" t="s">
        <v>307</v>
      </c>
      <c r="C17">
        <v>66</v>
      </c>
      <c r="D17" t="s">
        <v>292</v>
      </c>
      <c r="E17" t="s">
        <v>305</v>
      </c>
      <c r="F17" s="52">
        <v>0.99375000000000002</v>
      </c>
      <c r="G17" s="10">
        <v>0.71</v>
      </c>
    </row>
    <row r="18" spans="1:7" ht="14.25" customHeight="1">
      <c r="A18" t="s">
        <v>323</v>
      </c>
      <c r="B18" t="s">
        <v>307</v>
      </c>
      <c r="C18">
        <v>42</v>
      </c>
      <c r="D18" t="s">
        <v>292</v>
      </c>
      <c r="F18" s="52">
        <v>0.87777777777777777</v>
      </c>
      <c r="G18" s="10">
        <v>0.65739999999999998</v>
      </c>
    </row>
    <row r="19" spans="1:7" ht="14.25" customHeight="1">
      <c r="A19" t="s">
        <v>324</v>
      </c>
      <c r="B19" t="s">
        <v>307</v>
      </c>
      <c r="C19">
        <v>44</v>
      </c>
      <c r="D19" t="s">
        <v>292</v>
      </c>
      <c r="F19" s="50">
        <v>1.2210648148148148E-2</v>
      </c>
      <c r="G19" s="10">
        <v>0.8</v>
      </c>
    </row>
    <row r="20" spans="1:7" ht="14.25" customHeight="1">
      <c r="A20" t="s">
        <v>325</v>
      </c>
      <c r="B20" t="s">
        <v>307</v>
      </c>
      <c r="C20">
        <v>33</v>
      </c>
      <c r="D20" t="s">
        <v>292</v>
      </c>
      <c r="F20" s="52">
        <v>0.89722222222222225</v>
      </c>
      <c r="G20" s="10">
        <v>0.60599999999999998</v>
      </c>
    </row>
    <row r="21" spans="1:7" ht="14.25" customHeight="1">
      <c r="A21" t="s">
        <v>326</v>
      </c>
      <c r="B21" t="s">
        <v>304</v>
      </c>
      <c r="C21">
        <v>63</v>
      </c>
      <c r="D21" t="s">
        <v>292</v>
      </c>
      <c r="F21" s="50">
        <v>1.7974537037037035E-2</v>
      </c>
      <c r="G21" s="10">
        <v>0.77139999999999997</v>
      </c>
    </row>
    <row r="22" spans="1:7" ht="14.25" customHeight="1">
      <c r="A22" t="s">
        <v>327</v>
      </c>
      <c r="B22" t="s">
        <v>304</v>
      </c>
      <c r="C22">
        <v>46</v>
      </c>
      <c r="D22" t="s">
        <v>292</v>
      </c>
      <c r="E22" t="s">
        <v>305</v>
      </c>
      <c r="F22" s="51">
        <v>1.6886574074074075E-2</v>
      </c>
      <c r="G22" s="10">
        <v>0.65939999999999999</v>
      </c>
    </row>
    <row r="23" spans="1:7" ht="14.25" customHeight="1">
      <c r="A23" t="s">
        <v>328</v>
      </c>
      <c r="B23" t="s">
        <v>304</v>
      </c>
      <c r="C23">
        <v>31</v>
      </c>
      <c r="D23" t="s">
        <v>292</v>
      </c>
      <c r="E23" t="s">
        <v>305</v>
      </c>
      <c r="F23" s="52">
        <v>0.99652777777777779</v>
      </c>
      <c r="G23" s="10">
        <v>0.61950000000000005</v>
      </c>
    </row>
    <row r="24" spans="1:7" ht="14.25" customHeight="1">
      <c r="G24" s="10"/>
    </row>
    <row r="25" spans="1:7" ht="14.25" customHeight="1">
      <c r="G25" s="10"/>
    </row>
    <row r="26" spans="1:7" ht="14.25" customHeight="1">
      <c r="G26" s="10"/>
    </row>
    <row r="27" spans="1:7" ht="14.25" customHeight="1">
      <c r="G27" s="10"/>
    </row>
    <row r="28" spans="1:7" ht="14.25" customHeight="1">
      <c r="G28" s="10"/>
    </row>
    <row r="29" spans="1:7" ht="14.25" customHeight="1">
      <c r="G29" s="10"/>
    </row>
    <row r="30" spans="1:7" ht="14.25" customHeight="1">
      <c r="G30" s="10"/>
    </row>
    <row r="31" spans="1:7" ht="14.25" customHeight="1">
      <c r="G31" s="10"/>
    </row>
    <row r="32" spans="1:7" ht="14.25" customHeight="1">
      <c r="G32" s="10"/>
    </row>
    <row r="33" spans="7:7" ht="14.25" customHeight="1">
      <c r="G33" s="10"/>
    </row>
    <row r="34" spans="7:7" ht="14.25" customHeight="1">
      <c r="G34" s="10"/>
    </row>
    <row r="35" spans="7:7" ht="14.25" customHeight="1">
      <c r="G35" s="10"/>
    </row>
    <row r="36" spans="7:7" ht="14.25" customHeight="1">
      <c r="G36" s="10"/>
    </row>
    <row r="37" spans="7:7" ht="14.25" customHeight="1">
      <c r="G37" s="10"/>
    </row>
    <row r="38" spans="7:7" ht="14.25" customHeight="1">
      <c r="G38" s="10"/>
    </row>
    <row r="39" spans="7:7" ht="14.25" customHeight="1">
      <c r="G39" s="10"/>
    </row>
    <row r="40" spans="7:7" ht="14.25" customHeight="1">
      <c r="G40" s="10"/>
    </row>
    <row r="41" spans="7:7" ht="14.25" customHeight="1">
      <c r="G41" s="10"/>
    </row>
    <row r="42" spans="7:7" ht="14.25" customHeight="1">
      <c r="G42" s="10"/>
    </row>
    <row r="43" spans="7:7" ht="14.25" customHeight="1">
      <c r="G43" s="10"/>
    </row>
    <row r="44" spans="7:7" ht="14.25" customHeight="1">
      <c r="G44" s="10"/>
    </row>
    <row r="45" spans="7:7" ht="14.25" customHeight="1">
      <c r="G45" s="10"/>
    </row>
    <row r="46" spans="7:7" ht="14.25" customHeight="1">
      <c r="G46" s="10"/>
    </row>
    <row r="47" spans="7:7" ht="14.25" customHeight="1">
      <c r="G47" s="10"/>
    </row>
    <row r="48" spans="7:7" ht="14.25" customHeight="1">
      <c r="G48" s="10"/>
    </row>
    <row r="49" spans="7:7" ht="14.25" customHeight="1">
      <c r="G49" s="10"/>
    </row>
    <row r="50" spans="7:7" ht="14.25" customHeight="1">
      <c r="G50" s="10"/>
    </row>
    <row r="51" spans="7:7" ht="14.25" customHeight="1">
      <c r="G51" s="10"/>
    </row>
    <row r="52" spans="7:7" ht="14.25" customHeight="1">
      <c r="G52" s="10"/>
    </row>
    <row r="53" spans="7:7" ht="14.25" customHeight="1">
      <c r="G53" s="10"/>
    </row>
    <row r="54" spans="7:7" ht="14.25" customHeight="1">
      <c r="G54" s="10"/>
    </row>
    <row r="55" spans="7:7" ht="14.25" customHeight="1">
      <c r="G55" s="10"/>
    </row>
    <row r="56" spans="7:7" ht="14.25" customHeight="1">
      <c r="G56" s="10"/>
    </row>
    <row r="57" spans="7:7" ht="14.25" customHeight="1">
      <c r="G57" s="10"/>
    </row>
    <row r="58" spans="7:7" ht="14.25" customHeight="1">
      <c r="G58" s="10"/>
    </row>
    <row r="59" spans="7:7" ht="14.25" customHeight="1">
      <c r="G59" s="10"/>
    </row>
    <row r="60" spans="7:7" ht="14.25" customHeight="1">
      <c r="G60" s="10"/>
    </row>
    <row r="61" spans="7:7" ht="14.25" customHeight="1">
      <c r="G61" s="10"/>
    </row>
    <row r="62" spans="7:7" ht="14.25" customHeight="1">
      <c r="G62" s="10"/>
    </row>
    <row r="63" spans="7:7" ht="14.25" customHeight="1">
      <c r="G63" s="10"/>
    </row>
    <row r="64" spans="7:7" ht="14.25" customHeight="1">
      <c r="G64" s="10"/>
    </row>
    <row r="65" spans="7:7" ht="14.25" customHeight="1">
      <c r="G65" s="10"/>
    </row>
    <row r="66" spans="7:7" ht="14.25" customHeight="1">
      <c r="G66" s="10"/>
    </row>
    <row r="67" spans="7:7" ht="14.25" customHeight="1">
      <c r="G67" s="10"/>
    </row>
    <row r="68" spans="7:7" ht="14.25" customHeight="1">
      <c r="G68" s="10"/>
    </row>
    <row r="69" spans="7:7" ht="14.25" customHeight="1">
      <c r="G69" s="10"/>
    </row>
    <row r="70" spans="7:7" ht="14.25" customHeight="1">
      <c r="G70" s="10"/>
    </row>
    <row r="71" spans="7:7" ht="14.25" customHeight="1">
      <c r="G71" s="10"/>
    </row>
    <row r="72" spans="7:7" ht="14.25" customHeight="1">
      <c r="G72" s="10"/>
    </row>
    <row r="73" spans="7:7" ht="14.25" customHeight="1">
      <c r="G73" s="10"/>
    </row>
    <row r="74" spans="7:7" ht="14.25" customHeight="1">
      <c r="G74" s="10"/>
    </row>
    <row r="75" spans="7:7" ht="14.25" customHeight="1">
      <c r="G75" s="10"/>
    </row>
    <row r="76" spans="7:7" ht="14.25" customHeight="1">
      <c r="G76" s="10"/>
    </row>
    <row r="77" spans="7:7" ht="14.25" customHeight="1">
      <c r="G77" s="10"/>
    </row>
    <row r="78" spans="7:7" ht="14.25" customHeight="1">
      <c r="G78" s="10"/>
    </row>
    <row r="79" spans="7:7" ht="14.25" customHeight="1">
      <c r="G79" s="10"/>
    </row>
    <row r="80" spans="7:7" ht="14.25" customHeight="1">
      <c r="G80" s="10"/>
    </row>
    <row r="81" spans="7:7" ht="14.25" customHeight="1">
      <c r="G81" s="10"/>
    </row>
    <row r="82" spans="7:7" ht="14.25" customHeight="1">
      <c r="G82" s="10"/>
    </row>
    <row r="83" spans="7:7" ht="14.25" customHeight="1">
      <c r="G83" s="10"/>
    </row>
    <row r="84" spans="7:7" ht="14.25" customHeight="1">
      <c r="G84" s="10"/>
    </row>
    <row r="85" spans="7:7" ht="14.25" customHeight="1">
      <c r="G85" s="10"/>
    </row>
    <row r="86" spans="7:7" ht="14.25" customHeight="1">
      <c r="G86" s="10"/>
    </row>
    <row r="87" spans="7:7" ht="14.25" customHeight="1">
      <c r="G87" s="10"/>
    </row>
    <row r="88" spans="7:7" ht="14.25" customHeight="1">
      <c r="G88" s="10"/>
    </row>
    <row r="89" spans="7:7" ht="14.25" customHeight="1">
      <c r="G89" s="10"/>
    </row>
    <row r="90" spans="7:7" ht="14.25" customHeight="1">
      <c r="G90" s="10"/>
    </row>
    <row r="91" spans="7:7" ht="14.25" customHeight="1">
      <c r="G91" s="10"/>
    </row>
    <row r="92" spans="7:7" ht="14.25" customHeight="1">
      <c r="G92" s="10"/>
    </row>
    <row r="93" spans="7:7" ht="14.25" customHeight="1">
      <c r="G93" s="10"/>
    </row>
    <row r="94" spans="7:7" ht="14.25" customHeight="1">
      <c r="G94" s="10"/>
    </row>
    <row r="95" spans="7:7" ht="14.25" customHeight="1">
      <c r="G95" s="10"/>
    </row>
    <row r="96" spans="7:7" ht="14.25" customHeight="1">
      <c r="G96" s="10"/>
    </row>
    <row r="97" spans="7:7" ht="14.25" customHeight="1">
      <c r="G97" s="10"/>
    </row>
    <row r="98" spans="7:7" ht="14.25" customHeight="1">
      <c r="G98" s="10"/>
    </row>
    <row r="99" spans="7:7" ht="14.25" customHeight="1">
      <c r="G99" s="10"/>
    </row>
    <row r="100" spans="7:7" ht="14.25" customHeight="1">
      <c r="G100" s="10"/>
    </row>
  </sheetData>
  <autoFilter ref="A1:F1" xr:uid="{00000000-0009-0000-0000-000005000000}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"/>
  <sheetViews>
    <sheetView workbookViewId="0"/>
  </sheetViews>
  <sheetFormatPr defaultColWidth="14.42578125" defaultRowHeight="15" customHeight="1"/>
  <cols>
    <col min="1" max="2" width="3.85546875" customWidth="1"/>
    <col min="3" max="3" width="18.42578125" customWidth="1"/>
    <col min="4" max="4" width="8.5703125" customWidth="1"/>
    <col min="5" max="11" width="8.7109375" customWidth="1"/>
  </cols>
  <sheetData>
    <row r="1" spans="1:6" ht="14.25" customHeight="1">
      <c r="A1" t="s">
        <v>329</v>
      </c>
      <c r="F1" s="10"/>
    </row>
    <row r="2" spans="1:6" ht="14.25" customHeight="1">
      <c r="A2" t="s">
        <v>330</v>
      </c>
      <c r="B2" t="s">
        <v>331</v>
      </c>
      <c r="C2" t="s">
        <v>1</v>
      </c>
      <c r="D2" t="s">
        <v>297</v>
      </c>
      <c r="F2" s="10"/>
    </row>
    <row r="3" spans="1:6" ht="14.25" customHeight="1">
      <c r="A3">
        <v>29</v>
      </c>
      <c r="B3">
        <v>60</v>
      </c>
      <c r="C3" t="s">
        <v>236</v>
      </c>
      <c r="D3" s="50">
        <v>4.2453703703703702E-2</v>
      </c>
      <c r="E3" t="e">
        <f>VLOOKUP(C3,'2025'!A$3:B$232,5,0)</f>
        <v>#REF!</v>
      </c>
      <c r="F3" s="10">
        <v>0.78520000000000001</v>
      </c>
    </row>
    <row r="4" spans="1:6" ht="14.25" customHeight="1">
      <c r="A4">
        <v>47</v>
      </c>
      <c r="B4">
        <v>232</v>
      </c>
      <c r="C4" t="s">
        <v>62</v>
      </c>
      <c r="D4" s="50">
        <v>4.4687499999999998E-2</v>
      </c>
      <c r="E4" s="53" t="e">
        <f>VLOOKUP(C4,'2025'!A$3:B$232,5,0)</f>
        <v>#REF!</v>
      </c>
      <c r="F4" s="10">
        <v>0.75190000000000001</v>
      </c>
    </row>
    <row r="5" spans="1:6" ht="14.25" customHeight="1">
      <c r="A5">
        <v>67</v>
      </c>
      <c r="B5">
        <v>350</v>
      </c>
      <c r="C5" t="s">
        <v>100</v>
      </c>
      <c r="D5" s="50">
        <v>4.7094907407407405E-2</v>
      </c>
      <c r="E5" t="e">
        <f>VLOOKUP(C5,'2025'!A$3:B$232,5,0)</f>
        <v>#REF!</v>
      </c>
      <c r="F5" s="10">
        <v>0.74960000000000004</v>
      </c>
    </row>
    <row r="6" spans="1:6" ht="14.25" customHeight="1">
      <c r="A6">
        <v>97</v>
      </c>
      <c r="B6">
        <v>338</v>
      </c>
      <c r="C6" t="s">
        <v>40</v>
      </c>
      <c r="D6" s="50">
        <v>4.9629629629629628E-2</v>
      </c>
      <c r="E6" s="53" t="e">
        <f>VLOOKUP(C6,'2025'!A$3:B$232,5,0)</f>
        <v>#REF!</v>
      </c>
      <c r="F6" s="10">
        <v>0.76259999999999994</v>
      </c>
    </row>
    <row r="7" spans="1:6" ht="14.25" customHeight="1">
      <c r="A7">
        <v>122</v>
      </c>
      <c r="B7">
        <v>416</v>
      </c>
      <c r="C7" t="s">
        <v>72</v>
      </c>
      <c r="D7" s="50">
        <v>5.1597222222222225E-2</v>
      </c>
      <c r="E7" t="e">
        <f>VLOOKUP(C7,'2025'!A$3:B$232,5,0)</f>
        <v>#REF!</v>
      </c>
      <c r="F7" s="10">
        <v>0.85219999999999996</v>
      </c>
    </row>
    <row r="8" spans="1:6" ht="14.25" customHeight="1">
      <c r="A8">
        <v>129</v>
      </c>
      <c r="B8">
        <v>337</v>
      </c>
      <c r="C8" t="s">
        <v>214</v>
      </c>
      <c r="D8" s="50">
        <v>5.2291666666666667E-2</v>
      </c>
      <c r="E8" t="e">
        <f>VLOOKUP(C8,'2025'!A$3:B$232,5,0)</f>
        <v>#REF!</v>
      </c>
      <c r="F8" s="10">
        <v>0.73040000000000005</v>
      </c>
    </row>
    <row r="9" spans="1:6" ht="14.25" customHeight="1">
      <c r="A9">
        <v>141</v>
      </c>
      <c r="B9">
        <v>75</v>
      </c>
      <c r="C9" t="s">
        <v>232</v>
      </c>
      <c r="D9" s="50">
        <v>5.3240740740740741E-2</v>
      </c>
      <c r="E9">
        <v>44</v>
      </c>
      <c r="F9" s="10">
        <v>0.62609999999999999</v>
      </c>
    </row>
    <row r="10" spans="1:6" ht="14.25" customHeight="1">
      <c r="A10">
        <v>161</v>
      </c>
      <c r="B10">
        <v>263</v>
      </c>
      <c r="C10" t="s">
        <v>177</v>
      </c>
      <c r="D10" s="50">
        <v>5.4837962962962963E-2</v>
      </c>
      <c r="E10" t="e">
        <f>VLOOKUP(C10,'2025'!A$3:B$232,5,0)</f>
        <v>#REF!</v>
      </c>
      <c r="F10" s="10">
        <v>0.70279999999999998</v>
      </c>
    </row>
    <row r="11" spans="1:6" ht="14.25" customHeight="1">
      <c r="A11">
        <v>194</v>
      </c>
      <c r="B11">
        <v>311</v>
      </c>
      <c r="C11" t="s">
        <v>94</v>
      </c>
      <c r="D11" s="50">
        <v>5.8020833333333334E-2</v>
      </c>
      <c r="E11" t="e">
        <f>VLOOKUP(C11,'2025'!A$3:B$232,5,0)</f>
        <v>#REF!</v>
      </c>
      <c r="F11" s="10">
        <v>0.54420000000000002</v>
      </c>
    </row>
    <row r="12" spans="1:6" ht="14.25" customHeight="1">
      <c r="A12">
        <v>201</v>
      </c>
      <c r="B12">
        <v>313</v>
      </c>
      <c r="C12" t="s">
        <v>172</v>
      </c>
      <c r="D12" s="50">
        <v>5.8368055555555555E-2</v>
      </c>
      <c r="E12" t="e">
        <f>VLOOKUP(C12,'2025'!A$3:B$232,5,0)</f>
        <v>#REF!</v>
      </c>
      <c r="F12" s="10">
        <v>0.70430000000000004</v>
      </c>
    </row>
    <row r="13" spans="1:6" ht="14.25" customHeight="1">
      <c r="A13">
        <v>225</v>
      </c>
      <c r="B13">
        <v>449</v>
      </c>
      <c r="C13" t="s">
        <v>71</v>
      </c>
      <c r="D13" s="50">
        <v>6.0162037037037035E-2</v>
      </c>
      <c r="E13" t="e">
        <f>VLOOKUP(C13,'2025'!A$3:B$232,5,0)</f>
        <v>#REF!</v>
      </c>
      <c r="F13" s="10">
        <v>0.69240000000000002</v>
      </c>
    </row>
    <row r="14" spans="1:6" ht="14.25" customHeight="1">
      <c r="A14">
        <v>233</v>
      </c>
      <c r="B14">
        <v>450</v>
      </c>
      <c r="C14" t="s">
        <v>207</v>
      </c>
      <c r="D14" s="50">
        <v>6.0613425925925925E-2</v>
      </c>
      <c r="E14" t="e">
        <f>VLOOKUP(C14,'2025'!A$3:B$232,5,0)</f>
        <v>#REF!</v>
      </c>
      <c r="F14" s="10">
        <v>0.61329999999999996</v>
      </c>
    </row>
    <row r="15" spans="1:6" ht="14.25" customHeight="1">
      <c r="A15">
        <v>244</v>
      </c>
      <c r="B15">
        <v>400</v>
      </c>
      <c r="C15" t="s">
        <v>129</v>
      </c>
      <c r="D15" s="50">
        <v>6.1527777777777778E-2</v>
      </c>
      <c r="E15" t="e">
        <f>VLOOKUP(C15,'2025'!A$3:B$232,5,0)</f>
        <v>#REF!</v>
      </c>
      <c r="F15" s="10">
        <v>0.51</v>
      </c>
    </row>
    <row r="16" spans="1:6" ht="14.25" customHeight="1">
      <c r="A16">
        <v>282</v>
      </c>
      <c r="B16">
        <v>61</v>
      </c>
      <c r="C16" t="s">
        <v>198</v>
      </c>
      <c r="D16" s="50">
        <v>6.5972222222222224E-2</v>
      </c>
      <c r="E16" t="e">
        <f>VLOOKUP(C16,'2025'!A$3:B$232,5,0)</f>
        <v>#REF!</v>
      </c>
      <c r="F16" s="10">
        <v>0.55630000000000002</v>
      </c>
    </row>
    <row r="17" spans="1:6" ht="14.25" customHeight="1">
      <c r="A17">
        <v>305</v>
      </c>
      <c r="B17">
        <v>257</v>
      </c>
      <c r="C17" t="s">
        <v>154</v>
      </c>
      <c r="D17" s="50">
        <v>6.8182870370370366E-2</v>
      </c>
      <c r="E17" t="e">
        <f>VLOOKUP(C17,'2025'!A$3:B$232,5,0)</f>
        <v>#REF!</v>
      </c>
      <c r="F17" s="10">
        <v>0.55369999999999997</v>
      </c>
    </row>
    <row r="18" spans="1:6" ht="14.25" customHeight="1">
      <c r="F18" s="10"/>
    </row>
    <row r="19" spans="1:6" ht="14.25" customHeight="1">
      <c r="F19" s="10"/>
    </row>
    <row r="20" spans="1:6" ht="14.25" customHeight="1">
      <c r="F20" s="10"/>
    </row>
    <row r="21" spans="1:6" ht="14.25" customHeight="1">
      <c r="F21" s="10"/>
    </row>
    <row r="22" spans="1:6" ht="14.25" customHeight="1">
      <c r="F22" s="10"/>
    </row>
    <row r="23" spans="1:6" ht="14.25" customHeight="1">
      <c r="F23" s="10"/>
    </row>
    <row r="24" spans="1:6" ht="14.25" customHeight="1">
      <c r="F24" s="10"/>
    </row>
    <row r="25" spans="1:6" ht="14.25" customHeight="1">
      <c r="F25" s="10"/>
    </row>
    <row r="26" spans="1:6" ht="14.25" customHeight="1">
      <c r="F26" s="10"/>
    </row>
    <row r="27" spans="1:6" ht="14.25" customHeight="1">
      <c r="F27" s="10"/>
    </row>
    <row r="28" spans="1:6" ht="14.25" customHeight="1">
      <c r="F28" s="10"/>
    </row>
    <row r="29" spans="1:6" ht="14.25" customHeight="1">
      <c r="F29" s="10"/>
    </row>
    <row r="30" spans="1:6" ht="14.25" customHeight="1">
      <c r="F30" s="10"/>
    </row>
    <row r="31" spans="1:6" ht="14.25" customHeight="1">
      <c r="F31" s="10"/>
    </row>
    <row r="32" spans="1:6" ht="14.25" customHeight="1">
      <c r="F32" s="10"/>
    </row>
    <row r="33" spans="6:6" ht="14.25" customHeight="1">
      <c r="F33" s="10"/>
    </row>
    <row r="34" spans="6:6" ht="14.25" customHeight="1">
      <c r="F34" s="10"/>
    </row>
    <row r="35" spans="6:6" ht="14.25" customHeight="1">
      <c r="F35" s="10"/>
    </row>
    <row r="36" spans="6:6" ht="14.25" customHeight="1">
      <c r="F36" s="10"/>
    </row>
    <row r="37" spans="6:6" ht="14.25" customHeight="1">
      <c r="F37" s="10"/>
    </row>
    <row r="38" spans="6:6" ht="14.25" customHeight="1">
      <c r="F38" s="10"/>
    </row>
    <row r="39" spans="6:6" ht="14.25" customHeight="1">
      <c r="F39" s="10"/>
    </row>
    <row r="40" spans="6:6" ht="14.25" customHeight="1">
      <c r="F40" s="10"/>
    </row>
    <row r="41" spans="6:6" ht="14.25" customHeight="1">
      <c r="F41" s="10"/>
    </row>
    <row r="42" spans="6:6" ht="14.25" customHeight="1">
      <c r="F42" s="10"/>
    </row>
    <row r="43" spans="6:6" ht="14.25" customHeight="1">
      <c r="F43" s="10"/>
    </row>
    <row r="44" spans="6:6" ht="14.25" customHeight="1">
      <c r="F44" s="10"/>
    </row>
    <row r="45" spans="6:6" ht="14.25" customHeight="1">
      <c r="F45" s="10"/>
    </row>
    <row r="46" spans="6:6" ht="14.25" customHeight="1">
      <c r="F46" s="10"/>
    </row>
    <row r="47" spans="6:6" ht="14.25" customHeight="1">
      <c r="F47" s="10"/>
    </row>
    <row r="48" spans="6:6" ht="14.25" customHeight="1">
      <c r="F48" s="10"/>
    </row>
    <row r="49" spans="6:6" ht="14.25" customHeight="1">
      <c r="F49" s="10"/>
    </row>
    <row r="50" spans="6:6" ht="14.25" customHeight="1">
      <c r="F50" s="10"/>
    </row>
    <row r="51" spans="6:6" ht="14.25" customHeight="1">
      <c r="F51" s="10"/>
    </row>
    <row r="52" spans="6:6" ht="14.25" customHeight="1">
      <c r="F52" s="10"/>
    </row>
    <row r="53" spans="6:6" ht="14.25" customHeight="1">
      <c r="F53" s="10"/>
    </row>
    <row r="54" spans="6:6" ht="14.25" customHeight="1">
      <c r="F54" s="10"/>
    </row>
    <row r="55" spans="6:6" ht="14.25" customHeight="1">
      <c r="F55" s="10"/>
    </row>
    <row r="56" spans="6:6" ht="14.25" customHeight="1">
      <c r="F56" s="10"/>
    </row>
    <row r="57" spans="6:6" ht="14.25" customHeight="1">
      <c r="F57" s="10"/>
    </row>
    <row r="58" spans="6:6" ht="14.25" customHeight="1">
      <c r="F58" s="10"/>
    </row>
    <row r="59" spans="6:6" ht="14.25" customHeight="1">
      <c r="F59" s="10"/>
    </row>
    <row r="60" spans="6:6" ht="14.25" customHeight="1">
      <c r="F60" s="10"/>
    </row>
    <row r="61" spans="6:6" ht="14.25" customHeight="1">
      <c r="F61" s="10"/>
    </row>
    <row r="62" spans="6:6" ht="14.25" customHeight="1">
      <c r="F62" s="10"/>
    </row>
    <row r="63" spans="6:6" ht="14.25" customHeight="1">
      <c r="F63" s="10"/>
    </row>
    <row r="64" spans="6:6" ht="14.25" customHeight="1">
      <c r="F64" s="10"/>
    </row>
    <row r="65" spans="6:6" ht="14.25" customHeight="1">
      <c r="F65" s="10"/>
    </row>
    <row r="66" spans="6:6" ht="14.25" customHeight="1">
      <c r="F66" s="10"/>
    </row>
    <row r="67" spans="6:6" ht="14.25" customHeight="1">
      <c r="F67" s="10"/>
    </row>
    <row r="68" spans="6:6" ht="14.25" customHeight="1">
      <c r="F68" s="10"/>
    </row>
    <row r="69" spans="6:6" ht="14.25" customHeight="1">
      <c r="F69" s="10"/>
    </row>
    <row r="70" spans="6:6" ht="14.25" customHeight="1">
      <c r="F70" s="10"/>
    </row>
    <row r="71" spans="6:6" ht="14.25" customHeight="1">
      <c r="F71" s="10"/>
    </row>
    <row r="72" spans="6:6" ht="14.25" customHeight="1">
      <c r="F72" s="10"/>
    </row>
    <row r="73" spans="6:6" ht="14.25" customHeight="1">
      <c r="F73" s="10"/>
    </row>
    <row r="74" spans="6:6" ht="14.25" customHeight="1">
      <c r="F74" s="10"/>
    </row>
    <row r="75" spans="6:6" ht="14.25" customHeight="1">
      <c r="F75" s="10"/>
    </row>
    <row r="76" spans="6:6" ht="14.25" customHeight="1">
      <c r="F76" s="10"/>
    </row>
    <row r="77" spans="6:6" ht="14.25" customHeight="1">
      <c r="F77" s="10"/>
    </row>
    <row r="78" spans="6:6" ht="14.25" customHeight="1">
      <c r="F78" s="10"/>
    </row>
    <row r="79" spans="6:6" ht="14.25" customHeight="1">
      <c r="F79" s="10"/>
    </row>
    <row r="80" spans="6:6" ht="14.25" customHeight="1">
      <c r="F80" s="10"/>
    </row>
    <row r="81" spans="6:6" ht="14.25" customHeight="1">
      <c r="F81" s="10"/>
    </row>
    <row r="82" spans="6:6" ht="14.25" customHeight="1">
      <c r="F82" s="10"/>
    </row>
    <row r="83" spans="6:6" ht="14.25" customHeight="1">
      <c r="F83" s="10"/>
    </row>
    <row r="84" spans="6:6" ht="14.25" customHeight="1">
      <c r="F84" s="10"/>
    </row>
    <row r="85" spans="6:6" ht="14.25" customHeight="1">
      <c r="F85" s="10"/>
    </row>
    <row r="86" spans="6:6" ht="14.25" customHeight="1">
      <c r="F86" s="10"/>
    </row>
    <row r="87" spans="6:6" ht="14.25" customHeight="1">
      <c r="F87" s="10"/>
    </row>
    <row r="88" spans="6:6" ht="14.25" customHeight="1">
      <c r="F88" s="10"/>
    </row>
    <row r="89" spans="6:6" ht="14.25" customHeight="1">
      <c r="F89" s="10"/>
    </row>
    <row r="90" spans="6:6" ht="14.25" customHeight="1">
      <c r="F90" s="10"/>
    </row>
    <row r="91" spans="6:6" ht="14.25" customHeight="1">
      <c r="F91" s="10"/>
    </row>
    <row r="92" spans="6:6" ht="14.25" customHeight="1">
      <c r="F92" s="10"/>
    </row>
    <row r="93" spans="6:6" ht="14.25" customHeight="1">
      <c r="F93" s="10"/>
    </row>
    <row r="94" spans="6:6" ht="14.25" customHeight="1">
      <c r="F94" s="10"/>
    </row>
    <row r="95" spans="6:6" ht="14.25" customHeight="1">
      <c r="F95" s="10"/>
    </row>
    <row r="96" spans="6:6" ht="14.25" customHeight="1">
      <c r="F96" s="10"/>
    </row>
    <row r="97" spans="6:6" ht="14.25" customHeight="1">
      <c r="F97" s="10"/>
    </row>
    <row r="98" spans="6:6" ht="14.25" customHeight="1">
      <c r="F98" s="10"/>
    </row>
    <row r="99" spans="6:6" ht="14.25" customHeight="1">
      <c r="F99" s="10"/>
    </row>
    <row r="100" spans="6:6" ht="14.25" customHeight="1">
      <c r="F100" s="10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"/>
  <sheetViews>
    <sheetView workbookViewId="0"/>
  </sheetViews>
  <sheetFormatPr defaultColWidth="14.42578125" defaultRowHeight="15" customHeight="1"/>
  <cols>
    <col min="1" max="1" width="37.140625" customWidth="1"/>
    <col min="2" max="3" width="2.5703125" customWidth="1"/>
    <col min="4" max="4" width="7.85546875" customWidth="1"/>
    <col min="5" max="11" width="8.7109375" customWidth="1"/>
  </cols>
  <sheetData>
    <row r="1" spans="1:5" ht="14.25" customHeight="1">
      <c r="A1" t="s">
        <v>332</v>
      </c>
      <c r="B1" t="s">
        <v>38</v>
      </c>
      <c r="C1">
        <v>28</v>
      </c>
      <c r="D1" s="54">
        <v>1.109837962962963E-2</v>
      </c>
      <c r="E1" s="10">
        <v>0.80710000000000004</v>
      </c>
    </row>
    <row r="2" spans="1:5" ht="14.25" customHeight="1">
      <c r="A2" t="s">
        <v>244</v>
      </c>
      <c r="B2" t="s">
        <v>38</v>
      </c>
      <c r="C2">
        <v>35</v>
      </c>
      <c r="D2" s="54">
        <v>1.2619212962962962E-2</v>
      </c>
      <c r="E2" s="10">
        <v>0.72570000000000001</v>
      </c>
    </row>
    <row r="3" spans="1:5" ht="14.25" customHeight="1">
      <c r="A3" t="s">
        <v>213</v>
      </c>
      <c r="B3" t="s">
        <v>38</v>
      </c>
      <c r="C3">
        <v>49</v>
      </c>
      <c r="D3" s="54">
        <v>1.3673611111111112E-2</v>
      </c>
      <c r="E3" s="10">
        <v>0.74339999999999995</v>
      </c>
    </row>
    <row r="4" spans="1:5" ht="14.25" customHeight="1">
      <c r="A4" t="s">
        <v>298</v>
      </c>
      <c r="B4" t="s">
        <v>38</v>
      </c>
      <c r="C4">
        <v>49</v>
      </c>
      <c r="D4" s="54">
        <v>1.4153935185185186E-2</v>
      </c>
      <c r="E4" s="10">
        <v>0.71789999999999998</v>
      </c>
    </row>
    <row r="5" spans="1:5" ht="14.25" customHeight="1">
      <c r="A5" t="s">
        <v>229</v>
      </c>
      <c r="B5" t="s">
        <v>38</v>
      </c>
      <c r="C5">
        <v>66</v>
      </c>
      <c r="D5" s="54">
        <v>1.5371527777777777E-2</v>
      </c>
      <c r="E5" s="10">
        <v>0.7651</v>
      </c>
    </row>
    <row r="6" spans="1:5" ht="14.25" customHeight="1">
      <c r="A6" t="s">
        <v>129</v>
      </c>
      <c r="B6" t="s">
        <v>38</v>
      </c>
      <c r="C6">
        <v>36</v>
      </c>
      <c r="D6" s="54">
        <v>1.6776620370370369E-2</v>
      </c>
      <c r="E6" s="10">
        <v>0.54930000000000001</v>
      </c>
    </row>
    <row r="7" spans="1:5" ht="14.25" customHeight="1">
      <c r="A7" t="s">
        <v>269</v>
      </c>
      <c r="B7" t="s">
        <v>38</v>
      </c>
      <c r="C7">
        <v>64</v>
      </c>
      <c r="D7" s="54">
        <v>1.684837962962963E-2</v>
      </c>
      <c r="E7" s="10">
        <v>0.68479999999999996</v>
      </c>
    </row>
    <row r="8" spans="1:5" ht="14.25" customHeight="1">
      <c r="A8" t="s">
        <v>207</v>
      </c>
      <c r="B8" t="s">
        <v>38</v>
      </c>
      <c r="C8">
        <v>56</v>
      </c>
      <c r="D8" s="54">
        <v>1.7291666666666667E-2</v>
      </c>
      <c r="E8" s="10">
        <v>0.62250000000000005</v>
      </c>
    </row>
    <row r="9" spans="1:5" ht="14.25" customHeight="1">
      <c r="A9" t="s">
        <v>71</v>
      </c>
      <c r="B9" t="s">
        <v>36</v>
      </c>
      <c r="C9">
        <v>55</v>
      </c>
      <c r="D9" s="54">
        <v>1.7445601851851851E-2</v>
      </c>
      <c r="E9" s="10">
        <v>0.71130000000000004</v>
      </c>
    </row>
    <row r="10" spans="1:5" ht="14.25" customHeight="1">
      <c r="A10" t="s">
        <v>247</v>
      </c>
      <c r="B10" t="s">
        <v>36</v>
      </c>
      <c r="C10">
        <v>63</v>
      </c>
      <c r="D10" s="54">
        <v>1.8098379629629631E-2</v>
      </c>
      <c r="E10" s="10">
        <v>0.76600000000000001</v>
      </c>
    </row>
    <row r="11" spans="1:5" ht="14.25" customHeight="1">
      <c r="A11" t="s">
        <v>179</v>
      </c>
      <c r="B11" t="s">
        <v>38</v>
      </c>
      <c r="C11">
        <v>42</v>
      </c>
      <c r="D11" s="54">
        <v>1.8427083333333334E-2</v>
      </c>
      <c r="E11" s="10">
        <v>0.52200000000000002</v>
      </c>
    </row>
    <row r="12" spans="1:5" ht="14.25" customHeight="1">
      <c r="A12" t="s">
        <v>126</v>
      </c>
      <c r="B12" t="s">
        <v>38</v>
      </c>
      <c r="C12">
        <v>39</v>
      </c>
      <c r="D12" s="54">
        <v>1.8586805555555558E-2</v>
      </c>
      <c r="E12" s="10">
        <v>0.50619999999999998</v>
      </c>
    </row>
    <row r="13" spans="1:5" ht="14.25" customHeight="1">
      <c r="A13" t="s">
        <v>41</v>
      </c>
      <c r="B13" t="s">
        <v>38</v>
      </c>
      <c r="C13">
        <v>22</v>
      </c>
      <c r="D13" s="50">
        <v>1.2719907407407407E-2</v>
      </c>
      <c r="E13" s="10">
        <v>0.70430000000000004</v>
      </c>
    </row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0"/>
  <sheetViews>
    <sheetView workbookViewId="0"/>
  </sheetViews>
  <sheetFormatPr defaultColWidth="14.42578125" defaultRowHeight="15" customHeight="1"/>
  <cols>
    <col min="1" max="1" width="3.85546875" customWidth="1"/>
    <col min="2" max="2" width="7.85546875" customWidth="1"/>
    <col min="3" max="3" width="11.28515625" customWidth="1"/>
    <col min="4" max="5" width="14.140625" customWidth="1"/>
    <col min="6" max="6" width="28.7109375" customWidth="1"/>
    <col min="7" max="7" width="5.28515625" customWidth="1"/>
    <col min="8" max="11" width="8.7109375" customWidth="1"/>
  </cols>
  <sheetData>
    <row r="1" spans="1:7" ht="14.25" customHeight="1">
      <c r="A1" t="s">
        <v>333</v>
      </c>
      <c r="B1" t="s">
        <v>297</v>
      </c>
      <c r="C1" t="s">
        <v>334</v>
      </c>
      <c r="D1" t="s">
        <v>335</v>
      </c>
      <c r="F1" t="s">
        <v>336</v>
      </c>
    </row>
    <row r="2" spans="1:7" ht="14.25" customHeight="1">
      <c r="A2">
        <v>79</v>
      </c>
      <c r="B2" s="52">
        <v>0.88958333333333328</v>
      </c>
      <c r="C2" t="s">
        <v>293</v>
      </c>
      <c r="D2" t="s">
        <v>294</v>
      </c>
      <c r="E2" t="s">
        <v>72</v>
      </c>
      <c r="F2" s="55" t="s">
        <v>292</v>
      </c>
      <c r="G2" s="4">
        <v>59</v>
      </c>
    </row>
    <row r="3" spans="1:7" ht="14.25" customHeight="1">
      <c r="A3">
        <v>85</v>
      </c>
      <c r="B3" s="52">
        <v>0.90555555555555556</v>
      </c>
      <c r="C3" t="s">
        <v>337</v>
      </c>
      <c r="D3" t="s">
        <v>338</v>
      </c>
      <c r="E3" t="s">
        <v>339</v>
      </c>
      <c r="F3" s="55" t="s">
        <v>292</v>
      </c>
      <c r="G3" s="4">
        <v>46</v>
      </c>
    </row>
    <row r="4" spans="1:7" ht="14.25" customHeight="1">
      <c r="A4">
        <v>110</v>
      </c>
      <c r="B4" s="51">
        <v>1.0381944444444444</v>
      </c>
      <c r="C4" t="s">
        <v>340</v>
      </c>
      <c r="D4" t="s">
        <v>341</v>
      </c>
      <c r="E4" t="s">
        <v>172</v>
      </c>
      <c r="F4" s="55" t="s">
        <v>292</v>
      </c>
      <c r="G4" s="4">
        <v>54</v>
      </c>
    </row>
    <row r="5" spans="1:7" ht="14.25" customHeight="1">
      <c r="A5">
        <v>112</v>
      </c>
      <c r="B5" s="51">
        <v>1.0541666666666667</v>
      </c>
      <c r="C5" t="s">
        <v>342</v>
      </c>
      <c r="D5" t="s">
        <v>343</v>
      </c>
      <c r="E5" t="s">
        <v>247</v>
      </c>
      <c r="F5" s="55" t="s">
        <v>292</v>
      </c>
      <c r="G5" s="4">
        <v>63</v>
      </c>
    </row>
    <row r="6" spans="1:7" ht="14.25" customHeight="1">
      <c r="A6">
        <v>114</v>
      </c>
      <c r="B6" s="51">
        <v>1.0763888888888888</v>
      </c>
      <c r="C6" t="s">
        <v>344</v>
      </c>
      <c r="D6" t="s">
        <v>345</v>
      </c>
      <c r="E6" t="s">
        <v>35</v>
      </c>
      <c r="F6" s="55" t="s">
        <v>292</v>
      </c>
      <c r="G6" s="4">
        <v>31</v>
      </c>
    </row>
    <row r="7" spans="1:7" ht="14.25" customHeight="1">
      <c r="A7">
        <v>18</v>
      </c>
      <c r="B7" s="54">
        <v>0.71527777777777779</v>
      </c>
      <c r="C7" t="s">
        <v>346</v>
      </c>
      <c r="D7" t="s">
        <v>338</v>
      </c>
      <c r="E7" t="s">
        <v>236</v>
      </c>
      <c r="F7" s="55" t="s">
        <v>292</v>
      </c>
      <c r="G7">
        <v>44</v>
      </c>
    </row>
    <row r="8" spans="1:7" ht="14.25" customHeight="1">
      <c r="A8">
        <v>2.1</v>
      </c>
      <c r="B8" s="54">
        <v>0.72361111111111109</v>
      </c>
      <c r="C8" t="s">
        <v>347</v>
      </c>
      <c r="D8" t="s">
        <v>348</v>
      </c>
      <c r="E8" t="s">
        <v>110</v>
      </c>
      <c r="F8" s="55" t="s">
        <v>292</v>
      </c>
      <c r="G8">
        <v>38</v>
      </c>
    </row>
    <row r="9" spans="1:7" ht="14.25" customHeight="1">
      <c r="A9">
        <v>31</v>
      </c>
      <c r="B9" s="54">
        <v>0.74583333333333335</v>
      </c>
      <c r="C9" t="s">
        <v>349</v>
      </c>
      <c r="D9" t="s">
        <v>350</v>
      </c>
      <c r="E9" t="s">
        <v>244</v>
      </c>
      <c r="F9" s="55" t="s">
        <v>292</v>
      </c>
      <c r="G9">
        <v>35</v>
      </c>
    </row>
    <row r="10" spans="1:7" ht="14.25" customHeight="1">
      <c r="A10">
        <v>32</v>
      </c>
      <c r="B10" s="54">
        <v>0.74652777777777779</v>
      </c>
      <c r="C10" t="s">
        <v>351</v>
      </c>
      <c r="D10" t="s">
        <v>352</v>
      </c>
      <c r="E10" t="s">
        <v>139</v>
      </c>
      <c r="F10" s="55" t="s">
        <v>292</v>
      </c>
      <c r="G10">
        <v>38</v>
      </c>
    </row>
    <row r="11" spans="1:7" ht="14.25" customHeight="1">
      <c r="B11" s="52">
        <v>0.80694444444444446</v>
      </c>
      <c r="C11" t="s">
        <v>353</v>
      </c>
      <c r="D11" t="s">
        <v>296</v>
      </c>
      <c r="E11" t="s">
        <v>185</v>
      </c>
      <c r="F11" s="55" t="s">
        <v>292</v>
      </c>
      <c r="G11">
        <v>43</v>
      </c>
    </row>
    <row r="12" spans="1:7" ht="14.25" customHeight="1">
      <c r="B12" s="52">
        <v>0.80972222222222223</v>
      </c>
      <c r="C12" t="s">
        <v>354</v>
      </c>
      <c r="D12" t="s">
        <v>355</v>
      </c>
      <c r="E12" t="s">
        <v>109</v>
      </c>
      <c r="F12" s="55" t="s">
        <v>292</v>
      </c>
      <c r="G12">
        <v>44</v>
      </c>
    </row>
    <row r="13" spans="1:7" ht="14.25" customHeight="1">
      <c r="B13" s="52">
        <v>0.84861111111111109</v>
      </c>
      <c r="C13" t="s">
        <v>356</v>
      </c>
      <c r="D13" t="s">
        <v>357</v>
      </c>
      <c r="E13" t="s">
        <v>37</v>
      </c>
      <c r="F13" s="55" t="s">
        <v>292</v>
      </c>
      <c r="G13">
        <v>53</v>
      </c>
    </row>
    <row r="14" spans="1:7" ht="14.25" customHeight="1">
      <c r="B14" s="52">
        <v>0.85555555555555551</v>
      </c>
      <c r="C14" t="s">
        <v>358</v>
      </c>
      <c r="D14" t="s">
        <v>359</v>
      </c>
      <c r="E14" t="s">
        <v>131</v>
      </c>
      <c r="F14" s="55" t="s">
        <v>292</v>
      </c>
      <c r="G14">
        <v>49</v>
      </c>
    </row>
    <row r="15" spans="1:7" ht="14.25" customHeight="1">
      <c r="B15" s="52">
        <v>0.87777777777777777</v>
      </c>
      <c r="C15" t="s">
        <v>360</v>
      </c>
      <c r="D15" t="s">
        <v>361</v>
      </c>
      <c r="E15" t="s">
        <v>40</v>
      </c>
      <c r="F15" s="55" t="s">
        <v>292</v>
      </c>
      <c r="G15">
        <v>58</v>
      </c>
    </row>
    <row r="16" spans="1:7" ht="14.25" customHeight="1">
      <c r="B16" s="52">
        <v>0.95416666666666672</v>
      </c>
      <c r="C16" t="s">
        <v>362</v>
      </c>
      <c r="D16" t="s">
        <v>363</v>
      </c>
      <c r="E16" t="s">
        <v>58</v>
      </c>
      <c r="F16" s="55" t="s">
        <v>292</v>
      </c>
      <c r="G16">
        <v>47</v>
      </c>
    </row>
    <row r="17" spans="2:7" ht="14.25" customHeight="1">
      <c r="B17" s="52">
        <v>0.99027777777777781</v>
      </c>
      <c r="C17" t="s">
        <v>364</v>
      </c>
      <c r="D17" t="s">
        <v>365</v>
      </c>
      <c r="E17" t="s">
        <v>366</v>
      </c>
      <c r="F17" s="55" t="s">
        <v>292</v>
      </c>
      <c r="G17">
        <v>65</v>
      </c>
    </row>
    <row r="18" spans="2:7" ht="14.25" customHeight="1">
      <c r="B18" s="51">
        <v>1.0118055555555556</v>
      </c>
      <c r="C18" t="s">
        <v>367</v>
      </c>
      <c r="D18" t="s">
        <v>368</v>
      </c>
      <c r="E18" t="s">
        <v>269</v>
      </c>
      <c r="F18" s="55" t="s">
        <v>292</v>
      </c>
      <c r="G18">
        <v>64</v>
      </c>
    </row>
    <row r="19" spans="2:7" ht="14.25" customHeight="1"/>
    <row r="20" spans="2:7" ht="14.25" customHeight="1"/>
    <row r="21" spans="2:7" ht="14.25" customHeight="1"/>
    <row r="22" spans="2:7" ht="14.25" customHeight="1"/>
    <row r="23" spans="2:7" ht="14.25" customHeight="1"/>
    <row r="24" spans="2:7" ht="14.25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0"/>
  <sheetViews>
    <sheetView workbookViewId="0"/>
  </sheetViews>
  <sheetFormatPr defaultColWidth="14.42578125" defaultRowHeight="15" customHeight="1"/>
  <cols>
    <col min="1" max="1" width="3.85546875" customWidth="1"/>
    <col min="2" max="2" width="7.42578125" customWidth="1"/>
    <col min="3" max="3" width="25.42578125" customWidth="1"/>
    <col min="4" max="4" width="21.28515625" customWidth="1"/>
    <col min="5" max="5" width="9.140625" customWidth="1"/>
    <col min="6" max="6" width="10.42578125" customWidth="1"/>
    <col min="7" max="11" width="8.7109375" customWidth="1"/>
  </cols>
  <sheetData>
    <row r="1" spans="1:8" ht="14.25" customHeight="1">
      <c r="A1" s="56" t="s">
        <v>369</v>
      </c>
      <c r="B1" s="56" t="s">
        <v>2</v>
      </c>
      <c r="C1" s="56" t="s">
        <v>1</v>
      </c>
      <c r="D1" s="56" t="s">
        <v>370</v>
      </c>
      <c r="E1" s="56" t="s">
        <v>371</v>
      </c>
      <c r="F1" s="56"/>
      <c r="H1" s="10"/>
    </row>
    <row r="2" spans="1:8" ht="14.25" customHeight="1">
      <c r="A2" s="57">
        <v>6</v>
      </c>
      <c r="B2" t="s">
        <v>307</v>
      </c>
      <c r="C2" t="s">
        <v>139</v>
      </c>
      <c r="D2" t="s">
        <v>292</v>
      </c>
      <c r="E2" t="s">
        <v>372</v>
      </c>
      <c r="F2" s="58" t="s">
        <v>140</v>
      </c>
      <c r="G2">
        <v>38</v>
      </c>
      <c r="H2" s="10">
        <v>0.77810000000000001</v>
      </c>
    </row>
    <row r="3" spans="1:8" ht="14.25" customHeight="1">
      <c r="A3" s="57">
        <v>8</v>
      </c>
      <c r="B3" t="s">
        <v>307</v>
      </c>
      <c r="C3" t="s">
        <v>186</v>
      </c>
      <c r="D3" t="s">
        <v>292</v>
      </c>
      <c r="E3" t="s">
        <v>373</v>
      </c>
      <c r="F3" s="58">
        <v>27660</v>
      </c>
      <c r="G3">
        <v>49</v>
      </c>
      <c r="H3" s="10">
        <v>0.83540000000000003</v>
      </c>
    </row>
    <row r="4" spans="1:8" ht="14.25" customHeight="1">
      <c r="A4" s="57">
        <v>19</v>
      </c>
      <c r="B4" t="s">
        <v>307</v>
      </c>
      <c r="C4" t="s">
        <v>62</v>
      </c>
      <c r="D4" t="s">
        <v>292</v>
      </c>
      <c r="E4" t="s">
        <v>374</v>
      </c>
      <c r="F4" s="58">
        <v>29259</v>
      </c>
      <c r="G4">
        <v>45</v>
      </c>
      <c r="H4" s="10">
        <v>0.76600000000000001</v>
      </c>
    </row>
    <row r="5" spans="1:8" ht="14.25" customHeight="1">
      <c r="A5" s="57">
        <v>43</v>
      </c>
      <c r="B5" t="s">
        <v>307</v>
      </c>
      <c r="C5" t="s">
        <v>298</v>
      </c>
      <c r="D5" t="s">
        <v>292</v>
      </c>
      <c r="E5" t="s">
        <v>375</v>
      </c>
      <c r="F5" s="58">
        <v>27707</v>
      </c>
      <c r="G5">
        <v>49</v>
      </c>
      <c r="H5" s="10">
        <v>0.73909999999999998</v>
      </c>
    </row>
    <row r="6" spans="1:8" ht="14.25" customHeight="1">
      <c r="A6" s="57">
        <v>44</v>
      </c>
      <c r="B6" t="s">
        <v>307</v>
      </c>
      <c r="C6" t="s">
        <v>109</v>
      </c>
      <c r="D6" t="s">
        <v>292</v>
      </c>
      <c r="E6" t="s">
        <v>376</v>
      </c>
      <c r="F6" s="58">
        <v>29598</v>
      </c>
      <c r="G6">
        <v>44</v>
      </c>
      <c r="H6" s="10">
        <v>0.70960000000000001</v>
      </c>
    </row>
    <row r="7" spans="1:8" ht="14.25" customHeight="1">
      <c r="A7" s="57">
        <v>47</v>
      </c>
      <c r="B7" t="s">
        <v>307</v>
      </c>
      <c r="C7" t="s">
        <v>125</v>
      </c>
      <c r="D7" t="s">
        <v>292</v>
      </c>
      <c r="E7" t="s">
        <v>377</v>
      </c>
      <c r="F7" s="58" t="s">
        <v>378</v>
      </c>
      <c r="G7">
        <v>33</v>
      </c>
      <c r="H7" s="10">
        <v>0.64529999999999998</v>
      </c>
    </row>
    <row r="8" spans="1:8" ht="14.25" customHeight="1">
      <c r="A8" s="57">
        <v>50</v>
      </c>
      <c r="B8" t="s">
        <v>307</v>
      </c>
      <c r="C8" t="s">
        <v>40</v>
      </c>
      <c r="D8" t="s">
        <v>292</v>
      </c>
      <c r="E8" t="s">
        <v>379</v>
      </c>
      <c r="F8" s="58">
        <v>24275</v>
      </c>
      <c r="G8">
        <v>58</v>
      </c>
      <c r="H8" s="10">
        <v>0.77059999999999995</v>
      </c>
    </row>
    <row r="9" spans="1:8" ht="14.25" customHeight="1">
      <c r="A9" s="57">
        <v>59</v>
      </c>
      <c r="B9" t="s">
        <v>304</v>
      </c>
      <c r="C9" t="s">
        <v>121</v>
      </c>
      <c r="D9" t="s">
        <v>292</v>
      </c>
      <c r="E9" t="s">
        <v>380</v>
      </c>
      <c r="F9" s="58">
        <v>29690</v>
      </c>
      <c r="G9">
        <v>44</v>
      </c>
      <c r="H9" s="10">
        <v>0.7389</v>
      </c>
    </row>
    <row r="10" spans="1:8" ht="14.25" customHeight="1">
      <c r="A10" s="57">
        <v>65</v>
      </c>
      <c r="B10" t="s">
        <v>307</v>
      </c>
      <c r="C10" t="s">
        <v>86</v>
      </c>
      <c r="D10" t="s">
        <v>292</v>
      </c>
      <c r="E10" t="s">
        <v>381</v>
      </c>
      <c r="F10" s="58">
        <v>22382</v>
      </c>
      <c r="G10">
        <v>64</v>
      </c>
      <c r="H10" s="10">
        <v>0.78369999999999995</v>
      </c>
    </row>
    <row r="11" spans="1:8" ht="14.25" customHeight="1">
      <c r="A11" s="57">
        <v>67</v>
      </c>
      <c r="B11" t="s">
        <v>307</v>
      </c>
      <c r="C11" t="s">
        <v>229</v>
      </c>
      <c r="D11" t="s">
        <v>292</v>
      </c>
      <c r="E11" t="s">
        <v>382</v>
      </c>
      <c r="F11" s="58">
        <v>21425</v>
      </c>
      <c r="G11">
        <v>66</v>
      </c>
      <c r="H11" s="10">
        <v>0.79469999999999996</v>
      </c>
    </row>
    <row r="12" spans="1:8" ht="14.25" customHeight="1">
      <c r="A12" s="57">
        <v>73</v>
      </c>
      <c r="B12" t="s">
        <v>307</v>
      </c>
      <c r="C12" t="s">
        <v>214</v>
      </c>
      <c r="D12" t="s">
        <v>292</v>
      </c>
      <c r="E12" t="s">
        <v>383</v>
      </c>
      <c r="F12" s="58">
        <v>23669</v>
      </c>
      <c r="G12">
        <v>60</v>
      </c>
      <c r="H12" s="10">
        <v>0.74739999999999995</v>
      </c>
    </row>
    <row r="13" spans="1:8" ht="14.25" customHeight="1">
      <c r="A13" s="57">
        <v>74</v>
      </c>
      <c r="B13" t="s">
        <v>304</v>
      </c>
      <c r="C13" t="s">
        <v>72</v>
      </c>
      <c r="D13" t="s">
        <v>292</v>
      </c>
      <c r="E13" t="s">
        <v>384</v>
      </c>
      <c r="F13" s="58">
        <v>24159</v>
      </c>
      <c r="G13">
        <v>59</v>
      </c>
      <c r="H13" s="10">
        <v>0.86109999999999998</v>
      </c>
    </row>
    <row r="14" spans="1:8" ht="14.25" customHeight="1">
      <c r="A14" s="57">
        <v>77</v>
      </c>
      <c r="B14" t="s">
        <v>304</v>
      </c>
      <c r="C14" t="s">
        <v>66</v>
      </c>
      <c r="D14" t="s">
        <v>292</v>
      </c>
      <c r="E14" t="s">
        <v>385</v>
      </c>
      <c r="F14" s="58" t="s">
        <v>67</v>
      </c>
      <c r="G14">
        <v>36</v>
      </c>
      <c r="H14" s="10">
        <v>0.6794</v>
      </c>
    </row>
    <row r="15" spans="1:8" ht="14.25" customHeight="1">
      <c r="A15" s="57">
        <v>83</v>
      </c>
      <c r="B15" t="s">
        <v>307</v>
      </c>
      <c r="C15" t="s">
        <v>271</v>
      </c>
      <c r="D15" t="s">
        <v>292</v>
      </c>
      <c r="E15" t="s">
        <v>386</v>
      </c>
      <c r="F15" s="58">
        <v>24097</v>
      </c>
      <c r="G15">
        <v>59</v>
      </c>
      <c r="H15" s="10">
        <v>0.71750000000000003</v>
      </c>
    </row>
    <row r="16" spans="1:8" ht="14.25" customHeight="1">
      <c r="A16" s="57">
        <v>85</v>
      </c>
      <c r="B16" t="s">
        <v>307</v>
      </c>
      <c r="C16" t="s">
        <v>58</v>
      </c>
      <c r="D16" t="s">
        <v>292</v>
      </c>
      <c r="E16" t="s">
        <v>387</v>
      </c>
      <c r="F16" s="58">
        <v>28459</v>
      </c>
      <c r="G16">
        <v>47</v>
      </c>
      <c r="H16" s="10">
        <v>0.64790000000000003</v>
      </c>
    </row>
    <row r="17" spans="1:8" ht="14.25" customHeight="1">
      <c r="A17" s="57">
        <v>88</v>
      </c>
      <c r="B17" t="s">
        <v>307</v>
      </c>
      <c r="C17" t="s">
        <v>157</v>
      </c>
      <c r="D17" t="s">
        <v>292</v>
      </c>
      <c r="E17" t="s">
        <v>388</v>
      </c>
      <c r="F17" s="58" t="s">
        <v>158</v>
      </c>
      <c r="G17">
        <v>50</v>
      </c>
      <c r="H17" s="10">
        <v>0.65480000000000005</v>
      </c>
    </row>
    <row r="18" spans="1:8" ht="14.25" customHeight="1">
      <c r="A18" s="57">
        <v>92</v>
      </c>
      <c r="B18" t="s">
        <v>307</v>
      </c>
      <c r="C18" t="s">
        <v>177</v>
      </c>
      <c r="D18" t="s">
        <v>292</v>
      </c>
      <c r="E18" t="s">
        <v>389</v>
      </c>
      <c r="F18" s="58" t="s">
        <v>178</v>
      </c>
      <c r="G18">
        <v>61</v>
      </c>
      <c r="H18" s="10">
        <v>0.71140000000000003</v>
      </c>
    </row>
    <row r="19" spans="1:8" ht="14.25" customHeight="1">
      <c r="A19" s="57">
        <v>94</v>
      </c>
      <c r="B19" t="s">
        <v>307</v>
      </c>
      <c r="C19" t="s">
        <v>82</v>
      </c>
      <c r="D19" t="s">
        <v>292</v>
      </c>
      <c r="E19" t="s">
        <v>390</v>
      </c>
      <c r="F19" s="58" t="s">
        <v>391</v>
      </c>
      <c r="G19">
        <v>30</v>
      </c>
      <c r="H19" s="10">
        <v>0.56469999999999998</v>
      </c>
    </row>
    <row r="20" spans="1:8" ht="14.25" customHeight="1">
      <c r="A20" s="57">
        <v>104</v>
      </c>
      <c r="B20" t="s">
        <v>307</v>
      </c>
      <c r="C20" t="s">
        <v>230</v>
      </c>
      <c r="D20" t="s">
        <v>292</v>
      </c>
      <c r="E20" t="s">
        <v>392</v>
      </c>
      <c r="F20" s="58">
        <v>21769</v>
      </c>
      <c r="G20">
        <v>65</v>
      </c>
      <c r="H20" s="10">
        <v>0.72140000000000004</v>
      </c>
    </row>
    <row r="21" spans="1:8" ht="14.25" customHeight="1">
      <c r="A21" s="57">
        <v>121</v>
      </c>
      <c r="B21" t="s">
        <v>304</v>
      </c>
      <c r="C21" t="s">
        <v>191</v>
      </c>
      <c r="D21" t="s">
        <v>292</v>
      </c>
      <c r="E21" t="s">
        <v>393</v>
      </c>
      <c r="F21" s="58">
        <v>25964</v>
      </c>
      <c r="G21">
        <v>54</v>
      </c>
      <c r="H21" s="10">
        <v>0.72809999999999997</v>
      </c>
    </row>
    <row r="22" spans="1:8" ht="14.25" customHeight="1">
      <c r="A22" s="57">
        <v>122</v>
      </c>
      <c r="B22" t="s">
        <v>304</v>
      </c>
      <c r="C22" t="s">
        <v>51</v>
      </c>
      <c r="D22" t="s">
        <v>292</v>
      </c>
      <c r="E22" t="s">
        <v>394</v>
      </c>
      <c r="F22" s="58">
        <v>28177</v>
      </c>
      <c r="G22">
        <v>48</v>
      </c>
      <c r="H22" s="10">
        <v>0.67279999999999995</v>
      </c>
    </row>
    <row r="23" spans="1:8" ht="14.25" customHeight="1">
      <c r="A23" s="57">
        <v>126</v>
      </c>
      <c r="B23" t="s">
        <v>304</v>
      </c>
      <c r="C23" t="s">
        <v>247</v>
      </c>
      <c r="D23" t="s">
        <v>292</v>
      </c>
      <c r="E23" t="s">
        <v>395</v>
      </c>
      <c r="F23" s="58">
        <v>22701</v>
      </c>
      <c r="G23">
        <v>63</v>
      </c>
      <c r="H23" s="10">
        <v>0.81</v>
      </c>
    </row>
    <row r="24" spans="1:8" ht="14.25" customHeight="1">
      <c r="A24" s="57">
        <v>134</v>
      </c>
      <c r="B24" t="s">
        <v>307</v>
      </c>
      <c r="C24" t="s">
        <v>188</v>
      </c>
      <c r="D24" t="s">
        <v>292</v>
      </c>
      <c r="E24" t="s">
        <v>396</v>
      </c>
      <c r="F24" s="58">
        <v>26415</v>
      </c>
      <c r="G24">
        <v>53</v>
      </c>
      <c r="H24" s="10">
        <v>0.6139</v>
      </c>
    </row>
    <row r="25" spans="1:8" ht="14.25" customHeight="1">
      <c r="A25" s="57">
        <v>152</v>
      </c>
      <c r="B25" t="s">
        <v>307</v>
      </c>
      <c r="C25" t="s">
        <v>129</v>
      </c>
      <c r="D25" t="s">
        <v>292</v>
      </c>
      <c r="E25" t="s">
        <v>397</v>
      </c>
      <c r="F25" s="58" t="s">
        <v>398</v>
      </c>
      <c r="G25">
        <v>35</v>
      </c>
      <c r="H25" s="10">
        <v>0.52539999999999998</v>
      </c>
    </row>
    <row r="26" spans="1:8" ht="14.25" customHeight="1">
      <c r="A26" s="57">
        <v>155</v>
      </c>
      <c r="B26" t="s">
        <v>307</v>
      </c>
      <c r="C26" t="s">
        <v>228</v>
      </c>
      <c r="D26" t="s">
        <v>292</v>
      </c>
      <c r="E26" t="s">
        <v>399</v>
      </c>
      <c r="F26" s="58">
        <v>25554</v>
      </c>
      <c r="G26">
        <v>55</v>
      </c>
      <c r="H26" s="10">
        <v>0.60750000000000004</v>
      </c>
    </row>
    <row r="27" spans="1:8" ht="14.25" customHeight="1">
      <c r="A27" s="57">
        <v>186</v>
      </c>
      <c r="B27" t="s">
        <v>307</v>
      </c>
      <c r="C27" t="s">
        <v>226</v>
      </c>
      <c r="D27" t="s">
        <v>292</v>
      </c>
      <c r="E27" t="s">
        <v>400</v>
      </c>
      <c r="F27" s="58">
        <v>24353</v>
      </c>
      <c r="G27">
        <v>58</v>
      </c>
      <c r="H27" s="10">
        <v>0.59550000000000003</v>
      </c>
    </row>
    <row r="28" spans="1:8" ht="14.25" customHeight="1">
      <c r="A28" s="57">
        <v>191</v>
      </c>
      <c r="B28" t="s">
        <v>307</v>
      </c>
      <c r="C28" t="s">
        <v>240</v>
      </c>
      <c r="D28" t="s">
        <v>292</v>
      </c>
      <c r="E28" t="s">
        <v>401</v>
      </c>
      <c r="F28" s="58" t="s">
        <v>241</v>
      </c>
      <c r="G28">
        <v>31</v>
      </c>
      <c r="H28" s="10">
        <v>0.48499999999999999</v>
      </c>
    </row>
    <row r="29" spans="1:8" ht="14.25" customHeight="1">
      <c r="A29" s="57">
        <v>197</v>
      </c>
      <c r="B29" t="s">
        <v>304</v>
      </c>
      <c r="C29" t="s">
        <v>39</v>
      </c>
      <c r="D29" t="s">
        <v>292</v>
      </c>
      <c r="E29" t="s">
        <v>402</v>
      </c>
      <c r="F29" s="58">
        <v>34037</v>
      </c>
      <c r="G29">
        <v>32</v>
      </c>
      <c r="H29" s="10">
        <v>0.53879999999999995</v>
      </c>
    </row>
    <row r="30" spans="1:8" ht="14.25" customHeight="1">
      <c r="A30" s="57">
        <v>214</v>
      </c>
      <c r="B30" t="s">
        <v>304</v>
      </c>
      <c r="C30" t="s">
        <v>52</v>
      </c>
      <c r="D30" t="s">
        <v>292</v>
      </c>
      <c r="E30" t="s">
        <v>403</v>
      </c>
      <c r="F30" s="58" t="s">
        <v>53</v>
      </c>
      <c r="G30">
        <v>59</v>
      </c>
      <c r="H30" s="10">
        <v>0.66120000000000001</v>
      </c>
    </row>
    <row r="31" spans="1:8" ht="14.25" customHeight="1">
      <c r="A31" s="57">
        <v>230</v>
      </c>
      <c r="B31" t="s">
        <v>304</v>
      </c>
      <c r="C31" t="s">
        <v>233</v>
      </c>
      <c r="D31" t="s">
        <v>292</v>
      </c>
      <c r="E31" t="s">
        <v>404</v>
      </c>
      <c r="F31" s="58">
        <v>26506</v>
      </c>
      <c r="G31">
        <v>52</v>
      </c>
      <c r="H31" s="10">
        <v>0.58940000000000003</v>
      </c>
    </row>
    <row r="32" spans="1:8" ht="14.25" customHeight="1">
      <c r="A32" s="57">
        <v>249</v>
      </c>
      <c r="B32" t="s">
        <v>307</v>
      </c>
      <c r="C32" t="s">
        <v>195</v>
      </c>
      <c r="D32" t="s">
        <v>292</v>
      </c>
      <c r="E32" t="s">
        <v>405</v>
      </c>
      <c r="F32" s="58" t="s">
        <v>196</v>
      </c>
      <c r="G32">
        <v>63</v>
      </c>
      <c r="H32" s="10">
        <v>0.55159999999999998</v>
      </c>
    </row>
    <row r="33" spans="1:8" ht="14.25" customHeight="1">
      <c r="A33" s="57">
        <v>251</v>
      </c>
      <c r="B33" t="s">
        <v>304</v>
      </c>
      <c r="C33" t="s">
        <v>156</v>
      </c>
      <c r="D33" t="s">
        <v>292</v>
      </c>
      <c r="E33" t="s">
        <v>406</v>
      </c>
      <c r="F33" s="58">
        <v>36445</v>
      </c>
      <c r="G33">
        <v>25</v>
      </c>
      <c r="H33" s="10">
        <v>0.48649999999999999</v>
      </c>
    </row>
    <row r="34" spans="1:8" ht="14.25" customHeight="1">
      <c r="A34" s="57">
        <v>260</v>
      </c>
      <c r="B34" t="s">
        <v>304</v>
      </c>
      <c r="C34" t="s">
        <v>42</v>
      </c>
      <c r="D34" t="s">
        <v>292</v>
      </c>
      <c r="E34" t="s">
        <v>407</v>
      </c>
      <c r="F34" s="58" t="s">
        <v>43</v>
      </c>
      <c r="G34">
        <v>25</v>
      </c>
      <c r="H34" s="10">
        <v>0.4788</v>
      </c>
    </row>
    <row r="35" spans="1:8" ht="14.25" customHeight="1">
      <c r="A35" s="57">
        <v>292</v>
      </c>
      <c r="B35" t="s">
        <v>304</v>
      </c>
      <c r="C35" t="s">
        <v>79</v>
      </c>
      <c r="D35" t="s">
        <v>292</v>
      </c>
      <c r="E35" t="s">
        <v>408</v>
      </c>
      <c r="F35" s="58" t="s">
        <v>80</v>
      </c>
      <c r="G35">
        <v>66</v>
      </c>
      <c r="H35" s="10">
        <v>0.61809999999999998</v>
      </c>
    </row>
    <row r="36" spans="1:8" ht="14.25" customHeight="1">
      <c r="H36" s="10"/>
    </row>
    <row r="37" spans="1:8" ht="14.25" customHeight="1">
      <c r="H37" s="10"/>
    </row>
    <row r="38" spans="1:8" ht="14.25" customHeight="1">
      <c r="H38" s="10"/>
    </row>
    <row r="39" spans="1:8" ht="14.25" customHeight="1">
      <c r="H39" s="10"/>
    </row>
    <row r="40" spans="1:8" ht="14.25" customHeight="1">
      <c r="H40" s="10"/>
    </row>
    <row r="41" spans="1:8" ht="14.25" customHeight="1">
      <c r="H41" s="10"/>
    </row>
    <row r="42" spans="1:8" ht="14.25" customHeight="1">
      <c r="H42" s="10"/>
    </row>
    <row r="43" spans="1:8" ht="14.25" customHeight="1">
      <c r="H43" s="10"/>
    </row>
    <row r="44" spans="1:8" ht="14.25" customHeight="1">
      <c r="H44" s="10"/>
    </row>
    <row r="45" spans="1:8" ht="14.25" customHeight="1">
      <c r="H45" s="10"/>
    </row>
    <row r="46" spans="1:8" ht="14.25" customHeight="1">
      <c r="H46" s="10"/>
    </row>
    <row r="47" spans="1:8" ht="14.25" customHeight="1">
      <c r="H47" s="10"/>
    </row>
    <row r="48" spans="1:8" ht="14.25" customHeight="1">
      <c r="H48" s="10"/>
    </row>
    <row r="49" spans="8:8" ht="14.25" customHeight="1">
      <c r="H49" s="10"/>
    </row>
    <row r="50" spans="8:8" ht="14.25" customHeight="1">
      <c r="H50" s="10"/>
    </row>
    <row r="51" spans="8:8" ht="14.25" customHeight="1">
      <c r="H51" s="10"/>
    </row>
    <row r="52" spans="8:8" ht="14.25" customHeight="1">
      <c r="H52" s="10"/>
    </row>
    <row r="53" spans="8:8" ht="14.25" customHeight="1">
      <c r="H53" s="10"/>
    </row>
    <row r="54" spans="8:8" ht="14.25" customHeight="1">
      <c r="H54" s="10"/>
    </row>
    <row r="55" spans="8:8" ht="14.25" customHeight="1">
      <c r="H55" s="10"/>
    </row>
    <row r="56" spans="8:8" ht="14.25" customHeight="1">
      <c r="H56" s="10"/>
    </row>
    <row r="57" spans="8:8" ht="14.25" customHeight="1">
      <c r="H57" s="10"/>
    </row>
    <row r="58" spans="8:8" ht="14.25" customHeight="1">
      <c r="H58" s="10"/>
    </row>
    <row r="59" spans="8:8" ht="14.25" customHeight="1">
      <c r="H59" s="10"/>
    </row>
    <row r="60" spans="8:8" ht="14.25" customHeight="1">
      <c r="H60" s="10"/>
    </row>
    <row r="61" spans="8:8" ht="14.25" customHeight="1">
      <c r="H61" s="10"/>
    </row>
    <row r="62" spans="8:8" ht="14.25" customHeight="1">
      <c r="H62" s="10"/>
    </row>
    <row r="63" spans="8:8" ht="14.25" customHeight="1">
      <c r="H63" s="10"/>
    </row>
    <row r="64" spans="8:8" ht="14.25" customHeight="1">
      <c r="H64" s="10"/>
    </row>
    <row r="65" spans="8:8" ht="14.25" customHeight="1">
      <c r="H65" s="10"/>
    </row>
    <row r="66" spans="8:8" ht="14.25" customHeight="1">
      <c r="H66" s="10"/>
    </row>
    <row r="67" spans="8:8" ht="14.25" customHeight="1">
      <c r="H67" s="10"/>
    </row>
    <row r="68" spans="8:8" ht="14.25" customHeight="1">
      <c r="H68" s="10"/>
    </row>
    <row r="69" spans="8:8" ht="14.25" customHeight="1">
      <c r="H69" s="10"/>
    </row>
    <row r="70" spans="8:8" ht="14.25" customHeight="1">
      <c r="H70" s="10"/>
    </row>
    <row r="71" spans="8:8" ht="14.25" customHeight="1">
      <c r="H71" s="10"/>
    </row>
    <row r="72" spans="8:8" ht="14.25" customHeight="1">
      <c r="H72" s="10"/>
    </row>
    <row r="73" spans="8:8" ht="14.25" customHeight="1">
      <c r="H73" s="10"/>
    </row>
    <row r="74" spans="8:8" ht="14.25" customHeight="1">
      <c r="H74" s="10"/>
    </row>
    <row r="75" spans="8:8" ht="14.25" customHeight="1">
      <c r="H75" s="10"/>
    </row>
    <row r="76" spans="8:8" ht="14.25" customHeight="1">
      <c r="H76" s="10"/>
    </row>
    <row r="77" spans="8:8" ht="14.25" customHeight="1">
      <c r="H77" s="10"/>
    </row>
    <row r="78" spans="8:8" ht="14.25" customHeight="1">
      <c r="H78" s="10"/>
    </row>
    <row r="79" spans="8:8" ht="14.25" customHeight="1">
      <c r="H79" s="10"/>
    </row>
    <row r="80" spans="8:8" ht="14.25" customHeight="1">
      <c r="H80" s="10"/>
    </row>
    <row r="81" spans="8:8" ht="14.25" customHeight="1">
      <c r="H81" s="10"/>
    </row>
    <row r="82" spans="8:8" ht="14.25" customHeight="1">
      <c r="H82" s="10"/>
    </row>
    <row r="83" spans="8:8" ht="14.25" customHeight="1">
      <c r="H83" s="10"/>
    </row>
    <row r="84" spans="8:8" ht="14.25" customHeight="1">
      <c r="H84" s="10"/>
    </row>
    <row r="85" spans="8:8" ht="14.25" customHeight="1">
      <c r="H85" s="10"/>
    </row>
    <row r="86" spans="8:8" ht="14.25" customHeight="1">
      <c r="H86" s="10"/>
    </row>
    <row r="87" spans="8:8" ht="14.25" customHeight="1">
      <c r="H87" s="10"/>
    </row>
    <row r="88" spans="8:8" ht="14.25" customHeight="1">
      <c r="H88" s="10"/>
    </row>
    <row r="89" spans="8:8" ht="14.25" customHeight="1">
      <c r="H89" s="10"/>
    </row>
    <row r="90" spans="8:8" ht="14.25" customHeight="1">
      <c r="H90" s="10"/>
    </row>
    <row r="91" spans="8:8" ht="14.25" customHeight="1">
      <c r="H91" s="10"/>
    </row>
    <row r="92" spans="8:8" ht="14.25" customHeight="1">
      <c r="H92" s="10"/>
    </row>
    <row r="93" spans="8:8" ht="14.25" customHeight="1">
      <c r="H93" s="10"/>
    </row>
    <row r="94" spans="8:8" ht="14.25" customHeight="1">
      <c r="H94" s="10"/>
    </row>
    <row r="95" spans="8:8" ht="14.25" customHeight="1">
      <c r="H95" s="10"/>
    </row>
    <row r="96" spans="8:8" ht="14.25" customHeight="1">
      <c r="H96" s="10"/>
    </row>
    <row r="97" spans="8:8" ht="14.25" customHeight="1">
      <c r="H97" s="10"/>
    </row>
    <row r="98" spans="8:8" ht="14.25" customHeight="1">
      <c r="H98" s="10"/>
    </row>
    <row r="99" spans="8:8" ht="14.25" customHeight="1">
      <c r="H99" s="10"/>
    </row>
    <row r="100" spans="8:8" ht="14.25" customHeight="1">
      <c r="H100" s="10"/>
    </row>
  </sheetData>
  <autoFilter ref="A1:E35" xr:uid="{00000000-0009-0000-0000-000009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2025</vt:lpstr>
      <vt:lpstr>Derby 10</vt:lpstr>
      <vt:lpstr>Worksop Halloween Half</vt:lpstr>
      <vt:lpstr>Sleaford 10k</vt:lpstr>
      <vt:lpstr>Watermead parkrun</vt:lpstr>
      <vt:lpstr>Heckington 10</vt:lpstr>
      <vt:lpstr>Peterborough </vt:lpstr>
      <vt:lpstr>LWAC 5k 1</vt:lpstr>
      <vt:lpstr>Langtoft 10k</vt:lpstr>
      <vt:lpstr>Lincoln 10k</vt:lpstr>
      <vt:lpstr>Marathons</vt:lpstr>
      <vt:lpstr>Oundle 10k</vt:lpstr>
      <vt:lpstr>Folksworth 15Mi</vt:lpstr>
      <vt:lpstr>Stamford 30k</vt:lpstr>
      <vt:lpstr>North Lincs Half</vt:lpstr>
      <vt:lpstr>Retford Half</vt:lpstr>
      <vt:lpstr>Doddington Hall parkrun (17.05.</vt:lpstr>
      <vt:lpstr>GRC 5k Full</vt:lpstr>
      <vt:lpstr>GRC 5k V.2.0</vt:lpstr>
      <vt:lpstr>Whissendine 6ix</vt:lpstr>
      <vt:lpstr>GER Half</vt:lpstr>
      <vt:lpstr>Donny 10k</vt:lpstr>
      <vt:lpstr>Men Summary</vt:lpstr>
      <vt:lpstr>Women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Jepson-Rivers, Samuel</dc:creator>
  <cp:lastModifiedBy>Sylvia Hull</cp:lastModifiedBy>
  <dcterms:created xsi:type="dcterms:W3CDTF">2022-02-18T12:15:00Z</dcterms:created>
  <dcterms:modified xsi:type="dcterms:W3CDTF">2026-02-19T17:20:25Z</dcterms:modified>
</cp:coreProperties>
</file>